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drawings/drawing3.xml" ContentType="application/vnd.openxmlformats-officedocument.drawingml.chartshap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externalLinks/externalLink1.xml" ContentType="application/vnd.openxmlformats-officedocument.spreadsheetml.externalLink+xml"/>
  <Override PartName="/xl/ctrlProps/ctrlProp1.xml" ContentType="application/vnd.ms-excel.controlproperties+xml"/>
  <Override PartName="/xl/ctrlProps/ctrlProp2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G:\Statistical Releases\LTT\2020\2020-08-21\Final files\"/>
    </mc:Choice>
  </mc:AlternateContent>
  <xr:revisionPtr revIDLastSave="0" documentId="13_ncr:1_{05734AA7-F1EB-47B3-AC9D-86366C5BB7D0}" xr6:coauthVersionLast="45" xr6:coauthVersionMax="45" xr10:uidLastSave="{00000000-0000-0000-0000-000000000000}"/>
  <bookViews>
    <workbookView xWindow="-110" yWindow="-110" windowWidth="25180" windowHeight="16260" xr2:uid="{4FB1966D-5463-442F-8DEE-8454A8869C23}"/>
  </bookViews>
  <sheets>
    <sheet name="Cynhwysion" sheetId="2" r:id="rId1"/>
    <sheet name="SiartData" sheetId="3" r:id="rId2"/>
    <sheet name="Tabl1" sheetId="4" r:id="rId3"/>
    <sheet name="Tabl2" sheetId="5" r:id="rId4"/>
    <sheet name="Tabl3" sheetId="6" r:id="rId5"/>
    <sheet name="Tabl4" sheetId="7" r:id="rId6"/>
    <sheet name="Tabl5" sheetId="8" r:id="rId7"/>
    <sheet name="Tabl6" sheetId="9" r:id="rId8"/>
    <sheet name="Tabl6a" sheetId="10" r:id="rId9"/>
    <sheet name="Tabl7" sheetId="11" r:id="rId10"/>
    <sheet name="TableA1Hide" sheetId="12" state="hidden" r:id="rId11"/>
    <sheet name="TableA2Hide" sheetId="13" state="hidden" r:id="rId12"/>
    <sheet name="TablA1" sheetId="14" r:id="rId13"/>
    <sheet name="TablA2" sheetId="15" r:id="rId14"/>
  </sheets>
  <externalReferences>
    <externalReference r:id="rId15"/>
  </externalReferences>
  <definedNames>
    <definedName name="CNRRounded">TableA1Hide!$B$114:$H$141</definedName>
    <definedName name="CNRRoundedHeader">TableA1Hide!$A$110</definedName>
    <definedName name="ContentsHead">Cynhwysion!$A$1</definedName>
    <definedName name="CRERounded">TableA1Hide!$B$42:$H$69</definedName>
    <definedName name="CRERoundedHeader">TableA1Hide!$A$38</definedName>
    <definedName name="CRHRounded">TableA1Hide!$B$78:$H$105</definedName>
    <definedName name="CRHRoundedHeader">TableA1Hide!$A$74</definedName>
    <definedName name="CTORounded">TableA1Hide!$B$6:$H$33</definedName>
    <definedName name="CTORoundedHeader">TableA1Hide!$A$2</definedName>
    <definedName name="DNRRounded">TableA2Hide!$B$118:$H$145</definedName>
    <definedName name="DNRRoundedHeader">TableA2Hide!$A$114</definedName>
    <definedName name="DRERounded">TableA2Hide!$B$44:$H$71</definedName>
    <definedName name="DRERoundedHeader">TableA2Hide!$A$40</definedName>
    <definedName name="DRHRounded">TableA2Hide!$B$80:$H$107</definedName>
    <definedName name="DRHRoundedHeader">TableA2Hide!$A$76</definedName>
    <definedName name="DTORounded">TableA2Hide!$B$6:$H$33</definedName>
    <definedName name="DTORoundedHeader">TableA2Hide!$A$2</definedName>
    <definedName name="EndRP">TableA1Hide!$S$2</definedName>
    <definedName name="fig2_1">SiartData!$A$3</definedName>
    <definedName name="Fig2_5">SiartData!#REF!</definedName>
    <definedName name="Fig2_6">SiartData!#REF!</definedName>
    <definedName name="Fig2_7">SiartData!#REF!</definedName>
    <definedName name="Fig3_1">SiartData!#REF!</definedName>
    <definedName name="Fig3_2">SiartData!#REF!</definedName>
    <definedName name="Fig3_3">SiartData!#REF!</definedName>
    <definedName name="Fig4_1">SiartData!#REF!</definedName>
    <definedName name="Fig4_2">SiartData!#REF!</definedName>
    <definedName name="Fig4_3">SiartData!#REF!</definedName>
    <definedName name="Fig4_4">SiartData!#REF!</definedName>
    <definedName name="Fig5_1">SiartData!#REF!</definedName>
    <definedName name="Fig5_2">SiartData!#REF!</definedName>
    <definedName name="Fig6_1">SiartData!#REF!</definedName>
    <definedName name="Fig7_1">SiartData!#REF!</definedName>
    <definedName name="FigA1">SiartData!#REF!</definedName>
    <definedName name="Table1">Tabl1!$A$2</definedName>
    <definedName name="Table1PreRelease">Tabl1!#REF!</definedName>
    <definedName name="Table2">Tabl2!$A$2</definedName>
    <definedName name="Table3">Tabl3!$A$2</definedName>
    <definedName name="Table4">Tabl4!$A$2</definedName>
    <definedName name="Table5">Tabl5!$A$2</definedName>
    <definedName name="Table5a">Tabl5!$A$28</definedName>
    <definedName name="Table5Quarter">Tabl5!$B$6:$B$17</definedName>
    <definedName name="Table6">Tabl6!$A$2</definedName>
    <definedName name="Table6a">Tabl6a!$A$2</definedName>
    <definedName name="Table7">Tabl7!$A$2</definedName>
    <definedName name="TableA1DeleteColumns" localSheetId="12">TablA1!$K:$Q</definedName>
    <definedName name="TableA1DeleteColumns">TableA1Hide!$K:$Q</definedName>
    <definedName name="TableA1FormulasHeader">TablA1!$A$4:$H$5</definedName>
    <definedName name="TableA1FormulasLabelControl">TablA1!$S$3</definedName>
    <definedName name="TableA1FormulasLabels">TableA1Hide!$V$4:$V$7</definedName>
    <definedName name="TableA1FormulasMonths">TablA1!$B$6:$H$33</definedName>
    <definedName name="TableA2DeleteColumns" localSheetId="13">TablA2!$K:$Q</definedName>
    <definedName name="TableA2DeleteColumns">TableA2Hide!$K:$Q</definedName>
    <definedName name="TableA2FormulasFootnotes">TablA2!$B$35:$H$37</definedName>
    <definedName name="TableA2FormulasHeader">TablA2!$A$4:$H$5</definedName>
    <definedName name="TableA2FormulasLabelControl">TablA2!$S$9</definedName>
    <definedName name="TableA2FormulasLabels">TableA2Hide!$V$10:$V$13</definedName>
    <definedName name="TableA2FormulasMonths">TablA2!$E$16:$E$23</definedName>
    <definedName name="TableCNR">TableA1Hide!$B$114:$H$141</definedName>
    <definedName name="TableCRE">TableA1Hide!$B$42:$H$69</definedName>
    <definedName name="TableCRH">TableA1Hide!$B$78:$H$105</definedName>
    <definedName name="TableCTO" localSheetId="12">TablA1!$B$6:$H$25</definedName>
    <definedName name="TableCTO">TableA1Hide!$B$6:$H$33</definedName>
    <definedName name="TableDNR">TableA2Hide!$B$118:$H$145</definedName>
    <definedName name="TableDRE">TableA2Hide!$B$44:$H$71</definedName>
    <definedName name="TableDRH">TableA2Hide!$B$80:$H$107</definedName>
    <definedName name="TableDTO" localSheetId="13">TablA2!$B$6:$H$31</definedName>
    <definedName name="TableDTO">TableA2Hide!$B$6:$H$33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25" i="15" l="1"/>
  <c r="B33" i="15"/>
  <c r="B32" i="15"/>
  <c r="B31" i="15"/>
  <c r="B30" i="15"/>
  <c r="B29" i="15"/>
  <c r="B28" i="15"/>
  <c r="B27" i="15"/>
  <c r="B26" i="15"/>
  <c r="B25" i="15"/>
  <c r="B24" i="15"/>
  <c r="B23" i="15"/>
  <c r="B22" i="15"/>
  <c r="B21" i="15"/>
  <c r="B20" i="15"/>
  <c r="B19" i="15"/>
  <c r="B18" i="15"/>
  <c r="B17" i="15"/>
  <c r="B16" i="15"/>
  <c r="B15" i="15"/>
  <c r="B14" i="15"/>
  <c r="B13" i="15"/>
  <c r="B12" i="15"/>
  <c r="B11" i="15"/>
  <c r="B10" i="15"/>
  <c r="B9" i="15"/>
  <c r="B8" i="15"/>
  <c r="B7" i="15"/>
  <c r="B6" i="15"/>
  <c r="A37" i="15"/>
  <c r="V10" i="15"/>
  <c r="B35" i="14"/>
  <c r="B33" i="14"/>
  <c r="B32" i="14"/>
  <c r="B31" i="14"/>
  <c r="B30" i="14"/>
  <c r="B29" i="14"/>
  <c r="B28" i="14"/>
  <c r="B27" i="14"/>
  <c r="B26" i="14"/>
  <c r="B25" i="14"/>
  <c r="B24" i="14"/>
  <c r="B23" i="14"/>
  <c r="B22" i="14"/>
  <c r="B21" i="14"/>
  <c r="B20" i="14"/>
  <c r="B19" i="14"/>
  <c r="B18" i="14"/>
  <c r="B17" i="14"/>
  <c r="B16" i="14"/>
  <c r="B15" i="14"/>
  <c r="B14" i="14"/>
  <c r="B13" i="14"/>
  <c r="B12" i="14"/>
  <c r="B11" i="14"/>
  <c r="B10" i="14"/>
  <c r="B9" i="14"/>
  <c r="B8" i="14"/>
  <c r="B7" i="14"/>
  <c r="B6" i="14"/>
  <c r="V4" i="14"/>
  <c r="G28" i="15"/>
  <c r="H24" i="15"/>
  <c r="H20" i="15"/>
  <c r="H16" i="15"/>
  <c r="G24" i="15"/>
  <c r="G16" i="15"/>
  <c r="G33" i="15"/>
  <c r="E32" i="15"/>
  <c r="G29" i="15"/>
  <c r="H13" i="15"/>
  <c r="G32" i="15"/>
  <c r="H12" i="15"/>
  <c r="G7" i="15"/>
  <c r="F32" i="15"/>
  <c r="H29" i="15"/>
  <c r="H25" i="15"/>
  <c r="F7" i="15"/>
  <c r="H30" i="15"/>
  <c r="E24" i="15"/>
  <c r="E20" i="15"/>
  <c r="G17" i="15"/>
  <c r="E16" i="15"/>
  <c r="D7" i="15"/>
  <c r="F28" i="15"/>
  <c r="G12" i="15"/>
  <c r="E28" i="15"/>
  <c r="F24" i="15"/>
  <c r="F20" i="15"/>
  <c r="F16" i="15"/>
  <c r="D32" i="15"/>
  <c r="D28" i="15"/>
  <c r="H26" i="15"/>
  <c r="G13" i="15"/>
  <c r="H9" i="15"/>
  <c r="A2" i="15"/>
  <c r="F8" i="15"/>
  <c r="G20" i="15"/>
  <c r="G21" i="15"/>
  <c r="F33" i="15"/>
  <c r="E8" i="15"/>
  <c r="A1" i="15"/>
  <c r="H33" i="15"/>
  <c r="H8" i="15"/>
  <c r="G25" i="15"/>
  <c r="H21" i="15"/>
  <c r="H17" i="15"/>
  <c r="F12" i="15"/>
  <c r="G8" i="15"/>
  <c r="E7" i="15"/>
  <c r="F29" i="15"/>
  <c r="F25" i="15"/>
  <c r="E12" i="15"/>
  <c r="D29" i="15"/>
  <c r="G22" i="15"/>
  <c r="G14" i="15"/>
  <c r="H7" i="15"/>
  <c r="E13" i="15"/>
  <c r="H6" i="15"/>
  <c r="D33" i="15"/>
  <c r="D8" i="15"/>
  <c r="H10" i="15"/>
  <c r="F9" i="15"/>
  <c r="E21" i="15"/>
  <c r="D25" i="15"/>
  <c r="G15" i="15"/>
  <c r="H27" i="15"/>
  <c r="F26" i="15"/>
  <c r="G11" i="15"/>
  <c r="G18" i="15"/>
  <c r="E17" i="15"/>
  <c r="H31" i="15"/>
  <c r="G23" i="15"/>
  <c r="E19" i="15"/>
  <c r="F30" i="15"/>
  <c r="A1" i="14"/>
  <c r="H26" i="14"/>
  <c r="H18" i="14"/>
  <c r="H10" i="14"/>
  <c r="E15" i="14"/>
  <c r="H14" i="14"/>
  <c r="H29" i="14"/>
  <c r="E27" i="14"/>
  <c r="H33" i="14"/>
  <c r="H25" i="14"/>
  <c r="H17" i="14"/>
  <c r="H9" i="14"/>
  <c r="E7" i="14"/>
  <c r="H6" i="14"/>
  <c r="H21" i="14"/>
  <c r="G12" i="14"/>
  <c r="E11" i="14"/>
  <c r="G32" i="14"/>
  <c r="G24" i="14"/>
  <c r="G16" i="14"/>
  <c r="G8" i="14"/>
  <c r="H31" i="14"/>
  <c r="H22" i="14"/>
  <c r="H13" i="14"/>
  <c r="E19" i="14"/>
  <c r="E31" i="14"/>
  <c r="E23" i="14"/>
  <c r="G20" i="14"/>
  <c r="H30" i="14"/>
  <c r="G28" i="14"/>
  <c r="E11" i="15"/>
  <c r="H18" i="15"/>
  <c r="G30" i="15"/>
  <c r="F15" i="15"/>
  <c r="E9" i="15"/>
  <c r="H19" i="15"/>
  <c r="D15" i="15"/>
  <c r="D18" i="15"/>
  <c r="D26" i="15"/>
  <c r="D20" i="15"/>
  <c r="D21" i="15"/>
  <c r="F27" i="15"/>
  <c r="G9" i="15"/>
  <c r="D11" i="15"/>
  <c r="H11" i="15"/>
  <c r="D23" i="15"/>
  <c r="D30" i="15"/>
  <c r="H22" i="15"/>
  <c r="D6" i="15"/>
  <c r="D13" i="15"/>
  <c r="E15" i="15"/>
  <c r="F31" i="15"/>
  <c r="D24" i="15"/>
  <c r="G19" i="15"/>
  <c r="D27" i="15"/>
  <c r="D9" i="15"/>
  <c r="E25" i="15"/>
  <c r="H28" i="15"/>
  <c r="D31" i="15"/>
  <c r="D10" i="15"/>
  <c r="E30" i="15"/>
  <c r="E10" i="15"/>
  <c r="H15" i="15"/>
  <c r="G26" i="15"/>
  <c r="F11" i="15"/>
  <c r="E14" i="15"/>
  <c r="H32" i="15"/>
  <c r="F17" i="15"/>
  <c r="E29" i="15"/>
  <c r="E23" i="15"/>
  <c r="G6" i="15"/>
  <c r="F18" i="15"/>
  <c r="G31" i="15"/>
  <c r="D14" i="15"/>
  <c r="E22" i="15"/>
  <c r="E6" i="15"/>
  <c r="E33" i="15"/>
  <c r="F19" i="15"/>
  <c r="G10" i="15"/>
  <c r="D19" i="15"/>
  <c r="F23" i="15"/>
  <c r="F21" i="15"/>
  <c r="E27" i="15"/>
  <c r="F22" i="15"/>
  <c r="E31" i="15"/>
  <c r="D12" i="15"/>
  <c r="E18" i="15"/>
  <c r="H23" i="15"/>
  <c r="F6" i="15"/>
  <c r="F13" i="15"/>
  <c r="F14" i="15"/>
  <c r="E26" i="15"/>
  <c r="H14" i="15"/>
  <c r="D22" i="15"/>
  <c r="G27" i="15"/>
  <c r="F10" i="15"/>
  <c r="D16" i="15"/>
  <c r="D17" i="15"/>
  <c r="D14" i="14"/>
  <c r="G15" i="14"/>
  <c r="G31" i="14"/>
  <c r="H19" i="14"/>
  <c r="E29" i="14"/>
  <c r="F18" i="14"/>
  <c r="F17" i="14"/>
  <c r="F33" i="14"/>
  <c r="D17" i="14"/>
  <c r="G17" i="14"/>
  <c r="G33" i="14"/>
  <c r="F30" i="14"/>
  <c r="F8" i="14"/>
  <c r="F24" i="14"/>
  <c r="G19" i="14"/>
  <c r="D10" i="14"/>
  <c r="E33" i="14"/>
  <c r="F21" i="14"/>
  <c r="G21" i="14"/>
  <c r="E13" i="14"/>
  <c r="F28" i="14"/>
  <c r="E22" i="14"/>
  <c r="D8" i="14"/>
  <c r="D33" i="14"/>
  <c r="E17" i="14"/>
  <c r="H20" i="14"/>
  <c r="E18" i="14"/>
  <c r="D6" i="14"/>
  <c r="D29" i="14"/>
  <c r="G30" i="14"/>
  <c r="H27" i="14"/>
  <c r="D20" i="14"/>
  <c r="F7" i="14"/>
  <c r="F22" i="14"/>
  <c r="E20" i="14"/>
  <c r="H12" i="14"/>
  <c r="G10" i="14"/>
  <c r="D11" i="14"/>
  <c r="D27" i="14"/>
  <c r="H28" i="14"/>
  <c r="E9" i="14"/>
  <c r="G18" i="14"/>
  <c r="F11" i="14"/>
  <c r="F26" i="14"/>
  <c r="F19" i="14"/>
  <c r="F12" i="14"/>
  <c r="E6" i="14"/>
  <c r="D24" i="14"/>
  <c r="E24" i="14"/>
  <c r="D15" i="14"/>
  <c r="G7" i="14"/>
  <c r="G23" i="14"/>
  <c r="F23" i="14"/>
  <c r="E21" i="14"/>
  <c r="D18" i="14"/>
  <c r="F9" i="14"/>
  <c r="F25" i="14"/>
  <c r="D22" i="14"/>
  <c r="G6" i="14"/>
  <c r="G25" i="14"/>
  <c r="D9" i="14"/>
  <c r="A2" i="14"/>
  <c r="F16" i="14"/>
  <c r="F32" i="14"/>
  <c r="E10" i="14"/>
  <c r="E26" i="14"/>
  <c r="D26" i="14"/>
  <c r="G22" i="14"/>
  <c r="H24" i="14"/>
  <c r="D12" i="14"/>
  <c r="D28" i="14"/>
  <c r="F31" i="14"/>
  <c r="E8" i="14"/>
  <c r="E28" i="14"/>
  <c r="F14" i="14"/>
  <c r="G9" i="14"/>
  <c r="D19" i="14"/>
  <c r="F10" i="14"/>
  <c r="G14" i="14"/>
  <c r="G11" i="14"/>
  <c r="G27" i="14"/>
  <c r="H32" i="14"/>
  <c r="E25" i="14"/>
  <c r="D30" i="14"/>
  <c r="F13" i="14"/>
  <c r="F29" i="14"/>
  <c r="F6" i="14"/>
  <c r="E12" i="14"/>
  <c r="G29" i="14"/>
  <c r="D21" i="14"/>
  <c r="G13" i="14"/>
  <c r="F20" i="14"/>
  <c r="H15" i="14"/>
  <c r="E14" i="14"/>
  <c r="E30" i="14"/>
  <c r="H11" i="14"/>
  <c r="G26" i="14"/>
  <c r="H7" i="14"/>
  <c r="D16" i="14"/>
  <c r="D32" i="14"/>
  <c r="D13" i="14"/>
  <c r="E16" i="14"/>
  <c r="E32" i="14"/>
  <c r="D25" i="14"/>
  <c r="D7" i="14"/>
  <c r="D23" i="14"/>
  <c r="H23" i="14"/>
  <c r="H16" i="14"/>
  <c r="H8" i="14"/>
  <c r="F15" i="14"/>
  <c r="F27" i="14"/>
  <c r="D31" i="14"/>
</calcChain>
</file>

<file path=xl/sharedStrings.xml><?xml version="1.0" encoding="utf-8"?>
<sst xmlns="http://schemas.openxmlformats.org/spreadsheetml/2006/main" count="1209" uniqueCount="308">
  <si>
    <t>Ystadegau’r Dreth Trafodiadau Tir: Gorffenaf 2020</t>
  </si>
  <si>
    <t>Ar gyfer bob tablau a siartau (yn eithriol Tabl 5): Mae ffurflenni treth a diwygiadau i ffurflenni treth a ddaeth i law Awdurdod Cyllid Cymru hyd at 17.08.2020 (ac yn cynnwys y dyddiad hwn) yn cynnwys yn yr ystadegau hyn.</t>
  </si>
  <si>
    <t>Tabl 5: Mae ffurflenni treth a diwygiadau i ffurflenni treth a ddaeth i law Awdurdod Cyllid Cymru hyd at 20.07.20 (ac yn cynnwys y dyddiad hwn) yn cynnwys yn yr ystadegau hyn. Caiff y tabl hyn ei diweddaru bob chwarter.</t>
  </si>
  <si>
    <t>Mae'r gwerthoedd am y cyfnod cyfredol yn rhai dros dro, a byddant yn cael eu diwygio mewn cyhoeddiadau yn y dyfodol. Bydd unrhyw newid a wneir yn ganlyniad i ffurflenni ychwanegol nad ydynt wedi eu derbyn eto, ac ad-daliadau sy’n berthnasol i rai trafodiadau preswyl cyfraddau uwch. Yn y cyhoeddiad hwn, mae gwerthoedd ar gyfer cyfnodau cynharach yn cael eu diwygio am yr un rhesymau.</t>
  </si>
  <si>
    <t xml:space="preserve">I gael gwybodaeth am y dulliau sy’n cael eu defnyddio, diwygiadau a sut mae dehongli’r ystadegau hyn, darllenwch ein datganiadau ystadegol, rhestr termau a gwybodaeth allweddol am ansawdd ar wefan ACC. </t>
  </si>
  <si>
    <t>https://llyw.cymru/ystadegaur-dreth-trafodiadau-tir</t>
  </si>
  <si>
    <t>Mae'r ddata a gyflwynir yn y daenlen hon ar gael hefyd ar wefan StatsCymru:</t>
  </si>
  <si>
    <t>https://statscymru.llyw.cymru/Catalogue/Taxes-devolved-to-Wales/Land-Transaction-Tax</t>
  </si>
  <si>
    <t>Ffynhonnell: Ffurflenni Treth Trafodiadau Tir i Awdurdod Cyllid Cymru</t>
  </si>
  <si>
    <t>Dyddiad cyhoeddi: 21.08.2020</t>
  </si>
  <si>
    <t>Diweddariad nesaf: 25.09.2020</t>
  </si>
  <si>
    <t>Cysylltiad ystadegydd: 03000 254 729, data@acc.llyw.cymru</t>
  </si>
  <si>
    <t>Ymholiadau gan y cyfryngau: 03000 254 770, newyddion@acc.llyw.cymru</t>
  </si>
  <si>
    <t xml:space="preserve">Mae’r holl gynnwys ar gael dan y Drwydded Llywodraeth Agored, fersiwn 3.0, oni nodir yn wahanol. </t>
  </si>
  <si>
    <t>Cynhwysion</t>
  </si>
  <si>
    <t>Tablau data (cael eu diweddaru'n fisol)</t>
  </si>
  <si>
    <t>Tabl 1</t>
  </si>
  <si>
    <t xml:space="preserve">Nifer y trafodiadau hysbysadwy a adroddwyd, y dreth sy’n ddyledus ar y trafodiadau hynny a’r gwerth a briodolwyd i'r eiddo sy’n agored i'r dreth, yn ôl dyddiad dod i rym </t>
  </si>
  <si>
    <t>Tabl 2</t>
  </si>
  <si>
    <t>Nifer a gwerth yr eiddo a drethwyd, yn ôl math o drafodiad a dyddiad dod i rym</t>
  </si>
  <si>
    <t>Tabl 3</t>
  </si>
  <si>
    <t>Nifer y trafodiadau preswyl, y dreth sy’n ddyledus ar yr eiddo hynny a gwerth yr eiddo a drethwyd, yn ôl band treth breswyl a dyddiad dod i rym</t>
  </si>
  <si>
    <t>Tabl 4</t>
  </si>
  <si>
    <t>Nifer y trafodiadau amrheswyl, y dreth sy’n ddyledus ar yr eiddo hynny a gwerth yr eiddo a drethwyd, yn ôl gwerth a dyddiad dod i rym</t>
  </si>
  <si>
    <t>Tabl 5</t>
  </si>
  <si>
    <t>Nifer a gwerth unrhyw ryddhad treth a gyhoeddwyd erbyn y dyddiad dod i rym</t>
  </si>
  <si>
    <t>Tabl 5a</t>
  </si>
  <si>
    <t>Nifer y trafodaiadau a dderbyniasant ryddhad na gafodd effaith ar y dreth oedd yn ddyledus</t>
  </si>
  <si>
    <t>Tabl 6</t>
  </si>
  <si>
    <t>Nifer a gwerth unrhyw ad-daliadau treth a gyhoeddwyd erbyn y dyddiad dod i rym</t>
  </si>
  <si>
    <t>Tabl 6a</t>
  </si>
  <si>
    <t>Nifer a gwerth ad-daliadau preswyl cyfradd uwch yn ôl cyfnod o amser (sail arian parod)</t>
  </si>
  <si>
    <t>Tabl 7</t>
  </si>
  <si>
    <t>Treth Trafodiadau Tir a dalwyd i Awdurdod Cyllid Cymru</t>
  </si>
  <si>
    <t>Dadansoddiad o ddiwygiadau i ystadegau’r Dreth Trafodiadau Tir hyd at 
Jul-20</t>
  </si>
  <si>
    <t xml:space="preserve">Amcangyfrifon trafodiadau hysbysadwy a adroddwyd: </t>
  </si>
  <si>
    <t>Tabl A1</t>
  </si>
  <si>
    <t>Pob trafodiadau, pob preswyl, preswyl cyfraddau uwch ac amhreswyl</t>
  </si>
  <si>
    <t xml:space="preserve">Amcangyfrifon treth yn ddyledus ar drafodiadau hysbysadwy a adroddwyd: </t>
  </si>
  <si>
    <t>Tabl A2</t>
  </si>
  <si>
    <t>Pob trafodiadau, pob preswyl, refeniw ychwanegol o’r gyfradd uwch preswyl ac amhreswyl</t>
  </si>
  <si>
    <t>.</t>
  </si>
  <si>
    <t>2018-19</t>
  </si>
  <si>
    <t>2019-20</t>
  </si>
  <si>
    <t xml:space="preserve">(p) </t>
  </si>
  <si>
    <t xml:space="preserve">(r) </t>
  </si>
  <si>
    <t>£180,001 - £250,000</t>
  </si>
  <si>
    <t>£250,001 - 400,000</t>
  </si>
  <si>
    <t>£400,001 -£750,000</t>
  </si>
  <si>
    <t>£750,001 - £1.5m</t>
  </si>
  <si>
    <t>(p)</t>
  </si>
  <si>
    <t>£150,001 - £250,000</t>
  </si>
  <si>
    <t>£250,001 - £1m</t>
  </si>
  <si>
    <t>Nôl i'r dudalen cynnwys</t>
  </si>
  <si>
    <t>Ffigur 2.1  Nifer wythnosol y trafodiadau y'i cyflwynwyd i Awdurdod Cyllid Cymru</t>
  </si>
  <si>
    <t>Ffigur</t>
  </si>
  <si>
    <t>Teitl</t>
  </si>
  <si>
    <t>Nifer wythnosol y trafodiadau y'i cyflwynwyd i Awdurdod Cyllid Cymru</t>
  </si>
  <si>
    <t>Teitl echelin X</t>
  </si>
  <si>
    <t>Wythnos yn dechrau</t>
  </si>
  <si>
    <t>Teitl echelin Y</t>
  </si>
  <si>
    <t>Nifer y trafodiadau y’i cyflwynwyd</t>
  </si>
  <si>
    <t>Label</t>
  </si>
  <si>
    <t>¹ Sylwch fod y siart hon yn cynnwys nifer fach o drafodiadau a ddaeth i rym ym mis Awst 2020.</t>
  </si>
  <si>
    <t/>
  </si>
  <si>
    <t>Trawsgludo / trosglwyddo perchnogaeth ¹</t>
  </si>
  <si>
    <t>Rhoi les newydd</t>
  </si>
  <si>
    <t>Aseinio les</t>
  </si>
  <si>
    <t>Hyd at a gan gynnwys £180,000</t>
  </si>
  <si>
    <t>Gwerth rhent</t>
  </si>
  <si>
    <t>Gwerth nad yw’n werth rhent</t>
  </si>
  <si>
    <t>Dros £1m</t>
  </si>
  <si>
    <t>Gwerth taliadau Treth Trafodiadau Tir (£ miliwn)</t>
  </si>
  <si>
    <t>Ebr 18</t>
  </si>
  <si>
    <t>Mai 18</t>
  </si>
  <si>
    <t>Meh 18</t>
  </si>
  <si>
    <t>Hyd 18</t>
  </si>
  <si>
    <t>Ion 19</t>
  </si>
  <si>
    <t>Maw 19</t>
  </si>
  <si>
    <t>Ebr 19</t>
  </si>
  <si>
    <t>Mai 19</t>
  </si>
  <si>
    <t>Meh 19</t>
  </si>
  <si>
    <t>Hyd 19</t>
  </si>
  <si>
    <t>Ion 20</t>
  </si>
  <si>
    <t>Maw 20</t>
  </si>
  <si>
    <t>Ebr 20</t>
  </si>
  <si>
    <t>Mai 20</t>
  </si>
  <si>
    <t>..</t>
  </si>
  <si>
    <t>Tabl 1: Nifer y trafodiadau hysbysadwy a adroddwyd, y dreth sy’n ddyledus ar y trafodiadau hynny a’r gwerth a briodolwyd i'r eiddo sy’n agored i'r dreth, yn ôl dyddiad dod i rym</t>
  </si>
  <si>
    <t xml:space="preserve">Dyddiad dod i rym </t>
  </si>
  <si>
    <t>Trafodiadau (nifer) ¹</t>
  </si>
  <si>
    <t>Treth yn ddyledus (£ miliwn) ²</t>
  </si>
  <si>
    <t>Gwerth yr eiddo a drethwyd (£ miliwn) ³</t>
  </si>
  <si>
    <t xml:space="preserve">Preswyl </t>
  </si>
  <si>
    <t xml:space="preserve">o'r rhain: </t>
  </si>
  <si>
    <t>Amhreswyl ⁴</t>
  </si>
  <si>
    <t>Cyfanswm nifer y trafodiadau ⁵</t>
  </si>
  <si>
    <t>Preswyl  (r)</t>
  </si>
  <si>
    <t>Cyfanswm treth yn ddyledus ⁵ (r)</t>
  </si>
  <si>
    <t>Amhreswyl ³ ⁴</t>
  </si>
  <si>
    <t>Cyfanswm gwerth yr eiddo a drethwyd ³ ⁵</t>
  </si>
  <si>
    <t>Gwerth rhent ar gyfer lesoedd amhreswyl a roddwyd o’r newydd ³</t>
  </si>
  <si>
    <t>Cyfraddau uwch  (r)</t>
  </si>
  <si>
    <t>Refeniw ychwanegol o’r gyfradd uwch ⁶ (r)</t>
  </si>
  <si>
    <t xml:space="preserve">Gan flywddyn </t>
  </si>
  <si>
    <t>2020-21 hyd yn hyn (p)</t>
  </si>
  <si>
    <t xml:space="preserve">Gan chwarter </t>
  </si>
  <si>
    <t xml:space="preserve">Ebrill - Mehefin 18 </t>
  </si>
  <si>
    <t xml:space="preserve">Gorffenaf - Medi 18 </t>
  </si>
  <si>
    <t xml:space="preserve">Hydref - Rhagfyr 18 </t>
  </si>
  <si>
    <t xml:space="preserve">Ionawr - Mawrth 19 </t>
  </si>
  <si>
    <t xml:space="preserve">Ebrill - Mehefin 19 </t>
  </si>
  <si>
    <t xml:space="preserve">Gorffenaf - Medi 19 </t>
  </si>
  <si>
    <t xml:space="preserve">Hydref - Rhagfyr 19 </t>
  </si>
  <si>
    <t xml:space="preserve">Ionawr - Mawrth 20 </t>
  </si>
  <si>
    <t>Ebrill - Mehefin 20 (r)</t>
  </si>
  <si>
    <t xml:space="preserve">Gan fis </t>
  </si>
  <si>
    <t xml:space="preserve">Ebrill 18 </t>
  </si>
  <si>
    <t xml:space="preserve">Mai 18 </t>
  </si>
  <si>
    <t xml:space="preserve">Mehefin 18 </t>
  </si>
  <si>
    <t xml:space="preserve">Gorffenaf 18 </t>
  </si>
  <si>
    <t xml:space="preserve">Awst 18 </t>
  </si>
  <si>
    <t xml:space="preserve">Medi 18 </t>
  </si>
  <si>
    <t xml:space="preserve">Hydref 18 </t>
  </si>
  <si>
    <t xml:space="preserve">Tachwedd 18 </t>
  </si>
  <si>
    <t xml:space="preserve">Rhagfyr 18 </t>
  </si>
  <si>
    <t xml:space="preserve">Ionawr 19 </t>
  </si>
  <si>
    <t xml:space="preserve">Chwefror 19 </t>
  </si>
  <si>
    <t xml:space="preserve">Mawrth 19 </t>
  </si>
  <si>
    <t xml:space="preserve">Ebrill 19 </t>
  </si>
  <si>
    <t xml:space="preserve">Mai 19 </t>
  </si>
  <si>
    <t xml:space="preserve">Mehefin 19 </t>
  </si>
  <si>
    <t xml:space="preserve">Gorffenaf 19 </t>
  </si>
  <si>
    <t xml:space="preserve">Awst 19 </t>
  </si>
  <si>
    <t xml:space="preserve">Medi 19 </t>
  </si>
  <si>
    <t xml:space="preserve">Hydref 19 </t>
  </si>
  <si>
    <t xml:space="preserve">Tachwedd 19 </t>
  </si>
  <si>
    <t xml:space="preserve">Rhagfyr 19 </t>
  </si>
  <si>
    <t xml:space="preserve">Ionawr 20 </t>
  </si>
  <si>
    <t xml:space="preserve">Chwefror 20 </t>
  </si>
  <si>
    <t xml:space="preserve">Mawrth 20 </t>
  </si>
  <si>
    <t>Ebrill 20 (r)</t>
  </si>
  <si>
    <t>Mai 20 (r)</t>
  </si>
  <si>
    <t>Mehefin 20 (r)</t>
  </si>
  <si>
    <t>Gorffenaf 20 ⁷ (p)</t>
  </si>
  <si>
    <t>Trafodiadau ychwanegol a oedd yn annodweddiadol o fawr</t>
  </si>
  <si>
    <t xml:space="preserve">2018-19 </t>
  </si>
  <si>
    <t xml:space="preserve">2019-20 </t>
  </si>
  <si>
    <t>Trafodiadau ychwanegol gyda manylion cyfyngedig (er mwyn gwarchod cyfrinachedd)</t>
  </si>
  <si>
    <t>*</t>
  </si>
  <si>
    <t xml:space="preserve">Mae'r gwerthoedd yn y tabl hwn wedi cael eu talgrynnu i'r 10 trafodiad agosaf. </t>
  </si>
  <si>
    <t xml:space="preserve">Mae'r dreth yn y tabl hwn wedi cael ei thalgrynnu i'r £0.1 miliwn agosaf. </t>
  </si>
  <si>
    <t xml:space="preserve">Mae'r gwerthoedd yn y tabl hwn wedi cael eu talgrynnu i'r £1 miliwn agosaf. Gall lesoedd amhreswyl sydd wedi’u rhoi o’r newydd fod â naill ai gwerth premiwm, gwerth rhent neu'r ddau (caiff y term 'premiwm' ei ddisgrifio'n fwy cywir fel 'cydnabyddiaeth heblaw am rent'). Y gwerth rhent yw gwerth net presennol (NPV) y rhenti. Yn y tabl hwn, dim ond yr elfen bremiwm sy'n cael ei chynnwys yn y golofn 'cyfanswm gwerth yr eiddo sydd wedi'i drethu'. Dangosir y gwerth rhent ar wahân yn y golofn i'r dde o'r cyfanswm. Ni ddylid ychwanegu'r gwerth rhent at gyfanswm gwerth yr eiddo sydd wedi’i drethu, gan eu bod yn gysyniadau gwahanol. Ceir mwy o wybodaeth am elfen rhent y trafodiadau hyn yn Nhabl 4. </t>
  </si>
  <si>
    <t xml:space="preserve">Mae’r categori ‘eiddo amhreswyl’ yn cynnwys eiddo nad ydynt yn gyfan gwbl breswyl (sef, y rheini sy’n cynnwys elfennau preswyl a masnachol). </t>
  </si>
  <si>
    <t xml:space="preserve">Mae’r cyfanswm wedi’i gyfrifo ar sail y gwerthoedd heb eu talgrynnu. </t>
  </si>
  <si>
    <t xml:space="preserve">Nodwch mai dim ond refeniw ychwanegol o drafodiadau cyfradd uwch sydd yn y golofn hon. Nid yw'r golofn hon yn cynnwys elfen prif gyfradd trafodiadau cyfradd uwch. </t>
  </si>
  <si>
    <t>Mae'r ffigurau ar gyfer Gorffennaf 2020 yn cynnwys y cyfnod o 27 Gorffennaf 2020 pan newidiodd y gyfradd dreth ar gyfer trafodiadau preswyl prif gyfradd (hyd at 31 Mawrth 2021). Mae mwy o fanylion am y newid hwn yn https://llyw.cymru/y-cyfraddau-ar-bandiau-trethi-ar-gyfer-y-dreth-trafodiadau-tir</t>
  </si>
  <si>
    <t xml:space="preserve">Mae'r gwerthoedd yn rhai dros dro a byddant yn cael eu diwygio mewn cyhoeddiad yn y dyfodol. Gweler y dudalen gynnwys am ragor o wybodaeth. </t>
  </si>
  <si>
    <t xml:space="preserve">Mae'r gwerthoedd wedi cael eu diwygio. Gweler y dudalen gynnwys am ragor o wybodaeth. </t>
  </si>
  <si>
    <t>Ddim wedi’i gyhoeddi er mwyn gwarchod cyfrinachedd trafodiadau unigol.</t>
  </si>
  <si>
    <t>Amherthnasol</t>
  </si>
  <si>
    <t>Tabl 2: Nifer a gwerth yr eiddo a drethwyd, yn ôl math o drafodiad a dyddiad dod i rym</t>
  </si>
  <si>
    <t>Cyfanswm ²</t>
  </si>
  <si>
    <t>Nifer</t>
  </si>
  <si>
    <t>Cyfanswm gwerth (£ miliwn)</t>
  </si>
  <si>
    <t>Gorffenaf 20 (p)</t>
  </si>
  <si>
    <t>Mae trawsgludo / trosglwyddo perchnogaeth yn cynnwys nifer bach o drafodiadau sydd yn y categori ‘Arall’.</t>
  </si>
  <si>
    <t>Mae'r gwerthoedd yn y tabl hwn wedi cael eu talgrynnu i'r £1 miliwn agosaf. Mae’r cyfanswm wedi’i gyfrifo ar sail y gwerthoedd heb eu talgrynnu.</t>
  </si>
  <si>
    <t xml:space="preserve">*    </t>
  </si>
  <si>
    <t>Tabl 3: Nifer y trafodiadau preswyl, y dreth sy’n ddyledus ar yr eiddo hynny a gwerth yr eiddo a drethwyd, yn ôl band treth breswyl a dyddiad dod i rym</t>
  </si>
  <si>
    <t>Trafodiadau yn ôl band treth breswyl (nifer) ¹</t>
  </si>
  <si>
    <t>Treth yn ddyledus yn ôl bandiau treth amhreswyl (£ miliwn) ²</t>
  </si>
  <si>
    <t>Dros £1.5m</t>
  </si>
  <si>
    <t>Cyfanswm ⁴</t>
  </si>
  <si>
    <t>Gorffenaf 20 ⁵ (p)</t>
  </si>
  <si>
    <t xml:space="preserve">Mae'r gwerthoedd yn y tabl hwn wedi cael eu talgrynnu i'r 10 agosaf. Sylwch fod y tabl hwn yn cynnwys trafodiadau les preswyl. </t>
  </si>
  <si>
    <t>Mae'r gwerthoedd yn y tabl hwn wedi cael eu talgrynnu i'r £0.1 miliwn agosaf. Sylwch fod y tabl hwn yn 
cynnwys y dreth sy'n ddyledus ar drafodiadau les preswyl.</t>
  </si>
  <si>
    <t>Mae’r cyfanswm wedi’i gyfrifo ar sail y gwerthoedd heb eu talgrynnu.</t>
  </si>
  <si>
    <t>Yw gwerth sydd heb fod yn ddigon mawr i’w gyflwyno ac sydd wedi cael ei atal.</t>
  </si>
  <si>
    <t>Rental value</t>
  </si>
  <si>
    <t xml:space="preserve">~     </t>
  </si>
  <si>
    <t xml:space="preserve">*     </t>
  </si>
  <si>
    <t xml:space="preserve">       </t>
  </si>
  <si>
    <t xml:space="preserve">Tabl 4: Nifer y trafodiadau amrheswyl, y dreth sy’n ddyledus ar yr eiddo hynny a gwerth yr eiddo a drethwyd, yn ôl gwerth a dyddiad dod i rym </t>
  </si>
  <si>
    <t xml:space="preserve">Trafodiadau (nifer) </t>
  </si>
  <si>
    <t xml:space="preserve">Treth yn ddyledus (£ miliwn) </t>
  </si>
  <si>
    <t xml:space="preserve">Gwerth yr eiddo a drethwyd (£ miliwn) </t>
  </si>
  <si>
    <t>Gwerth rhent ar gyfer lesoedd amhreswyl a roddwyd o’r newydd ⁵</t>
  </si>
  <si>
    <t>Hyd at a gan gynnwys £150,000 (r)</t>
  </si>
  <si>
    <t>Dim premiwm wedi ei dalu  ²</t>
  </si>
  <si>
    <t>Premiwm wedi ei dalu  ² ³</t>
  </si>
  <si>
    <t>Cyfanswm ³ ⁴</t>
  </si>
  <si>
    <t xml:space="preserve">Hyd at a gan gynnwys £150,000 </t>
  </si>
  <si>
    <t>Cyfanswm  ⁴ ⁵</t>
  </si>
  <si>
    <t>~</t>
  </si>
  <si>
    <t xml:space="preserve">Mae'r trafodiadau yn y tabl hwn wedi cael eu talgrynnu i'r 10 agosaf. Mae treth yn ddyledus yn y tabl hwn wedi cael eu talgrynnu i'r £0.1 miliwn agosaf. Mae'r gwerthoedd yn y tabl hwn wedi cael eu talgrynnu i'r £1 miliwn agosaf. Sylwch fod y tabl hwn yn cynnwys trafodiadau les amhreswyl. </t>
  </si>
  <si>
    <t>Disgrifir y term 'premiwm' yn fwy cywir fel 'ystyriaeth heblaw rhent'. Yn y rhan fwyaf o achosion, bydd y premiwm a delir ar ffurf gwerth arian parod, ond gallai fod ar ffurf arall.</t>
  </si>
  <si>
    <t>Noder bod prydlesi sydd newydd gael eu rhoi, sydd â phremiwm a dalwyd a gwerth rhent, yn cael eu cyfrif ddwywaith yn rhan trafodiadau’r tabl. Gan hynny, dim ond y pum colofn gyntaf yn rhan trafodiadau’r tabl sy'n adio i roi’r cyfanswm.</t>
  </si>
  <si>
    <t>Gall lesoedd amhreswyl sydd wedi’u rhoi o’r newydd fod â naill ai gwerth premiwm, gwerth rhent neu'r ddau (caiff y term 'premiwm' ei ddisgrifio'n fwy cywir fel 'cydnabyddiaeth heblaw am rent'). Y gwerth rhent yw gwerth net presennol (NPV) y rhenti. Yn y tabl hwn, dim ond yr elfen bremiwm sy'n cael ei chynnwys yn y golofn 'cyfanswm gwerth yr eiddo sydd wedi'i drethu'. Dangosir y gwerth rhent ar wahân yn y golofn i'r dde o'r cyfanswm. Ni ddylid ychwanegu'r gwerth rhent at gyfanswm gwerth yr eiddo sydd wedi’i drethu, gan eu bod yn gysyniadau gwahanol.</t>
  </si>
  <si>
    <t>Mae cywiriad wedi'i wneud i drafodiad amrheswyl sy'n effeithiol ym mis Ebrill 2019, y cofnodwyd yn anghywir ei fod yn fawr pan nad oedd hynny'n wir. Arweiniodd hyn at ddiwygio gostyngiad yn y dreth amrheswyl sy'n ddyledus yn y mis hwn.</t>
  </si>
  <si>
    <t>Yn cynrychioli gwerth sy’n talgrynnu i 0, ond sydd heb fod yn 0.</t>
  </si>
  <si>
    <t>Yn cynrychioli gwerth a ataliwyd gan fod y dreth sy’n daladwy ar gyfer nifer fechan o drafodiadau yn cyfrannu at y rhan fwyaf o werth y gell (goruchafiaeth).</t>
  </si>
  <si>
    <t>2018-19 (r)</t>
  </si>
  <si>
    <t>Tabl 5: Nifer a gwerth unrhyw ryddhad treth a gyhoeddwyd erbyn y dyddiad dod i rym ¹ ²</t>
  </si>
  <si>
    <t>Trafodiadau a ryddhawyd</t>
  </si>
  <si>
    <t>Gwerth y dreth a ryddhawyd (£ miliwn)</t>
  </si>
  <si>
    <t>Amhreswyl  ³</t>
  </si>
  <si>
    <t>Ebrill - Mehefin 18 (r)</t>
  </si>
  <si>
    <t>Gorffenaf - Medi 18 (r)</t>
  </si>
  <si>
    <t>Hydref - Rhagfyr 18 (r)</t>
  </si>
  <si>
    <t>Ionawr - Mawrth 19 (r)</t>
  </si>
  <si>
    <t>2019-20 (r)</t>
  </si>
  <si>
    <t>Ebrill - Mehefin 19 (r)</t>
  </si>
  <si>
    <t>Gorffenaf - Medi 19 (r)</t>
  </si>
  <si>
    <t>Hydref - Rhagfyr 19 (r)</t>
  </si>
  <si>
    <t>Ionawr - Mawrth 20 (r)</t>
  </si>
  <si>
    <t>Ebrill - Mehefin 20 (p)</t>
  </si>
  <si>
    <t>Mae'r gwerthoedd yn y tabl hwn wedi cael eu talgrynnu i'r 10 trafodiad agosaf a’r £0.1 miliwn agosaf o dreth a ryddhawyd.</t>
  </si>
  <si>
    <t>Yn blaenorol, gwnaethom hepgor trafodiadau cysylltiol a thrafodiadau wedi’u rhyddhau o’r set data hwn. Roedd hyn er mwyn i ni allu gwneud dadansoddiad pellach o'r trafodiadau hyn. Rydym bellach wedi cynnal y dadansoddiad hwn ac mae gennym lefel resymol o hyder yn ansawdd y data hyn. Rydym bellach wedi ychwanegu trafodiadau cysylltiol a thrafodiadau wedi’u rhyddhau yn y set data hwn, gan adolygu'r holl ddata yn ôl i Ebrill 2018. Mae hyn wedi ychwanegu tua 60 i 70 o drafodiadau a ryddhawyd i bob chwarter, a chyfartaledd o £4 miliwn i £5 miliwn i bob chwarter yn rhyddhadau.</t>
  </si>
  <si>
    <t>Mae’r categori ‘eiddo amhreswyl’ yn cynnwys eiddo nad ydynt yn gyfan gwbl breswyl (hy y rheini sy’n cynnwys elfennau preswyl a masnachol).</t>
  </si>
  <si>
    <t>Tabl 5a: Nifer y trafodaiadau a dderbyniasant ryddhad na gafodd effaith ar y dreth oedd yn ddyledus¹ ²</t>
  </si>
  <si>
    <t>Amhreswyl ³</t>
  </si>
  <si>
    <t>Tabl 6: Nifer a gwerth unrhyw ad-daliadau treth a gyhoeddwyd erbyn y dyddiad dod i rym ¹</t>
  </si>
  <si>
    <t>Ad-daliadau 
(£ miliwn)</t>
  </si>
  <si>
    <t>Ebrill 18 (r)</t>
  </si>
  <si>
    <t>Mai 18 (r)</t>
  </si>
  <si>
    <t>Mehefin 18 (r)</t>
  </si>
  <si>
    <t>Gorffenaf 18 (r)</t>
  </si>
  <si>
    <t>Awst 18 (r)</t>
  </si>
  <si>
    <t>Medi 18 (r)</t>
  </si>
  <si>
    <t>Hydref 18 (r)</t>
  </si>
  <si>
    <t>Tachwedd 18 (r)</t>
  </si>
  <si>
    <t>Rhagfyr 18 (r)</t>
  </si>
  <si>
    <t>Ionawr 19 (r)</t>
  </si>
  <si>
    <t>Chwefror 19 (r)</t>
  </si>
  <si>
    <t>Mawrth 19 (r)</t>
  </si>
  <si>
    <t>Ebrill 19 (r)</t>
  </si>
  <si>
    <t>Mai 19 (r)</t>
  </si>
  <si>
    <t>Mehefin 19 (r)</t>
  </si>
  <si>
    <t>Gorffenaf 19 (r)</t>
  </si>
  <si>
    <t>Awst 19 (r)</t>
  </si>
  <si>
    <t>Medi 19 (r)</t>
  </si>
  <si>
    <t>Hydref 19 (r)</t>
  </si>
  <si>
    <t>Tachwedd 19 (r)</t>
  </si>
  <si>
    <t>Rhagfyr 19 (r)</t>
  </si>
  <si>
    <t>Ionawr 20 (r)</t>
  </si>
  <si>
    <t>Chwefror 20 (r)</t>
  </si>
  <si>
    <t>Mawrth 20 (r)</t>
  </si>
  <si>
    <t>Mae'r gwerthoedd yn y tabl hwn wedi cael eu talgrynnu i'r 10 trafodiad agosaf a’r £0.1 miliwn agosaf o dreth ad-daliadau.</t>
  </si>
  <si>
    <t>Nid yw’r gwerth hwn yn ddigon mawr i’w gyflwyno ac mae wedi cael ei atal.</t>
  </si>
  <si>
    <t>Tabl 6a: Nifer a gwerth ad-daliadau preswyl cyfradd uwch yn ôl cyfnod o amser (sail arian parod) ¹</t>
  </si>
  <si>
    <t>Ad-daliadau preswyl cyfradd uwch</t>
  </si>
  <si>
    <t>Cyfanswm gwerth (£ miliwn) ²</t>
  </si>
  <si>
    <t xml:space="preserve">Ebrill - Mehefin 20 </t>
  </si>
  <si>
    <t xml:space="preserve">Ebrill 20 </t>
  </si>
  <si>
    <t xml:space="preserve">Mai 20 </t>
  </si>
  <si>
    <t xml:space="preserve">Mehefin 20 </t>
  </si>
  <si>
    <t xml:space="preserve">Gorffenaf 20 </t>
  </si>
  <si>
    <t>Mae'r gwerthoedd yn y tabl hwn wedi cael eu talgrynnu i'r 10 trafodiad agosaf a’r £0.1 miliwn agosaf o dreth ad-daliadau. Dyma’r swm o arian a gafodd ei ad-dalu gan ACC yn ystod y mis a restrwyd, yn hytrach na’r dyddiad y mae'r trafodiad yn dod i rym.</t>
  </si>
  <si>
    <t>Mewn nifer fach o achosion, nid oes unrhyw arian wedi cyfnewid dwylo gan nad oedd yr atebolrwydd gwreiddiol wedi’i dalu ar adeg yr ad-daliad. Yn yr achosion hyn, gwnaethpwyd addasiad i ffigwr yr arian parod i’w ychwanegu at werth damcaniaethol yr ad-daliad.</t>
  </si>
  <si>
    <t>Tabl 7: Treth Trafodiadau Tir a dalwyd i Awdurdod Cyllid Cymru</t>
  </si>
  <si>
    <t>Mae'r gwerthoedd yn y tabl hwn wedi cael eu talgrynnu i'r £0.1 miliwn agosaf, a'r £1 miliwn agosaf ar gyfer trafodiadau ychwanegol gyda manylion cyfyngedig.</t>
  </si>
  <si>
    <t>Start release point</t>
  </si>
  <si>
    <t>End release point</t>
  </si>
  <si>
    <t>Tabl A1: Amcangyfrifon trafodiadau hysbysadwy a adroddwyd: Pob trafodiadau</t>
  </si>
  <si>
    <t>Dyddiad effeithiol (mis)</t>
  </si>
  <si>
    <t>Amcangyfrif</t>
  </si>
  <si>
    <t>% Newid Rhwng Amcangyfrifon</t>
  </si>
  <si>
    <t>Pob trafodiadau</t>
  </si>
  <si>
    <t>Yn Gyntaf</t>
  </si>
  <si>
    <t>Yn Ail</t>
  </si>
  <si>
    <t>Yn Drydydd</t>
  </si>
  <si>
    <t>1af i 2il</t>
  </si>
  <si>
    <t>2il i 3ydd</t>
  </si>
  <si>
    <t>Pob preswyl</t>
  </si>
  <si>
    <t>Preswyl cyfraddau uwch</t>
  </si>
  <si>
    <t>Amrheswyl</t>
  </si>
  <si>
    <t>Gorff 18</t>
  </si>
  <si>
    <t>Awst 18</t>
  </si>
  <si>
    <t>Medi 18</t>
  </si>
  <si>
    <t>Tach 18</t>
  </si>
  <si>
    <t>Rhag 18</t>
  </si>
  <si>
    <t>Chwef 19</t>
  </si>
  <si>
    <t>Gorff 19</t>
  </si>
  <si>
    <t>Awst 19</t>
  </si>
  <si>
    <t>Medi 19</t>
  </si>
  <si>
    <t>Tach 19</t>
  </si>
  <si>
    <t>Rhag 19</t>
  </si>
  <si>
    <t>Chwef 20</t>
  </si>
  <si>
    <t>Meh 20</t>
  </si>
  <si>
    <t>Gorff 20</t>
  </si>
  <si>
    <t>Mae'r gwerthoedd yn y tabl hwn wedi cael eu talgrynnu i'r 10 trafodiad agosaf.</t>
  </si>
  <si>
    <t>Tabl A2: Amcangyfrifon treth yn ddyledus ar drafodiadau hysbysadwy a adroddwyd: Pob trafodiadau</t>
  </si>
  <si>
    <t>Mae'r dreth yn y tabl hwn wedi cael ei thalgrynnu i'r £0.1 miliwn agosaf.</t>
  </si>
  <si>
    <t>Dangosir y dreth sy’n ddyledus, net o unrhyw ad-daliadau a hawliwyd am bryniadau preswyl ar gyfraddau uwch (gweler y datganiad ystadegol a gyhoeddir ochr yn ochr â’r Atodiad hwn).</t>
  </si>
  <si>
    <t>Refeniw ychwanegol o’r gyfradd uwch preswyl</t>
  </si>
  <si>
    <t xml:space="preserve">Nodwch mai dim ond refeniw ychwanegol o drafodiadau cyfradd uwch sydd yn y tabl hon. Nid yw'r tabl hon yn cynnwys elfen prif gyfradd trafodiadau cyfradd uwch. </t>
  </si>
  <si>
    <t>Dangosir y ffigyrau yn net o unrhyw ad-daliadau a hawliwyd am bryniadau preswyl ar gyfraddau uwch.</t>
  </si>
  <si>
    <t>TableA1Hide!A1</t>
  </si>
  <si>
    <t>CTORounded</t>
  </si>
  <si>
    <t>CRERounded</t>
  </si>
  <si>
    <t>CRHRounded</t>
  </si>
  <si>
    <t>CNRRounded</t>
  </si>
  <si>
    <t>TableA2Hide!A1</t>
  </si>
  <si>
    <t>DTORounded</t>
  </si>
  <si>
    <t>DRERounded</t>
  </si>
  <si>
    <t>DRHRounded</t>
  </si>
  <si>
    <t>DNRRounded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</si>
</sst>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3">
    <numFmt numFmtId="43" formatCode="_-* #,##0.00_-;\-* #,##0.00_-;_-* &quot;-&quot;??_-;_-@_-"/>
    <numFmt numFmtId="164" formatCode="0.0"/>
    <numFmt numFmtId="165" formatCode="d\.m;@"/>
    <numFmt numFmtId="166" formatCode="#,##0.0"/>
    <numFmt numFmtId="167" formatCode="0.0%"/>
    <numFmt numFmtId="168" formatCode="_-* #,##0_-;\-* #,##0_-;_-* &quot;-&quot;??_-;_-@_-"/>
    <numFmt numFmtId="169" formatCode="_-* #,##0.0_-;\-* #,##0.0_-;_-* &quot;-&quot;??_-;_-@_-"/>
    <numFmt numFmtId="170" formatCode="#,##0.0000_ ;\-#,##0.0000\ "/>
    <numFmt numFmtId="171" formatCode="#,##0.00000_ ;\-#,##0.00000\ "/>
    <numFmt numFmtId="172" formatCode="#,##0.000_ ;\-#,##0.000\ "/>
    <numFmt numFmtId="174" formatCode="#,##0_ ;\-#,##0\ "/>
    <numFmt numFmtId="175" formatCode="0.000"/>
    <numFmt numFmtId="176" formatCode="#,##0.0_);\(#,##0.0\)"/>
  </numFmts>
  <fonts count="2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theme="1"/>
      <name val="Arial"/>
      <family val="2"/>
    </font>
    <font>
      <b/>
      <sz val="13"/>
      <color theme="1"/>
      <name val="Arial"/>
      <family val="2"/>
    </font>
    <font>
      <b/>
      <sz val="14"/>
      <color theme="1"/>
      <name val="Arial"/>
      <family val="2"/>
    </font>
    <font>
      <sz val="10"/>
      <color rgb="FFFF0000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  <font>
      <b/>
      <sz val="10"/>
      <color theme="1"/>
      <name val="Arial"/>
      <family val="2"/>
    </font>
    <font>
      <b/>
      <u/>
      <sz val="10"/>
      <color theme="1"/>
      <name val="Arial"/>
      <family val="2"/>
    </font>
    <font>
      <b/>
      <u/>
      <sz val="10"/>
      <name val="Arial"/>
      <family val="2"/>
    </font>
    <font>
      <b/>
      <sz val="12"/>
      <color theme="1"/>
      <name val="Arial"/>
      <family val="2"/>
    </font>
    <font>
      <b/>
      <sz val="11"/>
      <color rgb="FFFF0000"/>
      <name val="Arial"/>
      <family val="2"/>
    </font>
    <font>
      <b/>
      <sz val="12"/>
      <color theme="1"/>
      <name val="Calibri"/>
      <family val="2"/>
      <scheme val="minor"/>
    </font>
    <font>
      <sz val="10"/>
      <color theme="0"/>
      <name val="Arial"/>
      <family val="2"/>
    </font>
    <font>
      <b/>
      <u val="singleAccounting"/>
      <sz val="10"/>
      <color indexed="8"/>
      <name val="Arial"/>
      <family val="2"/>
    </font>
    <font>
      <b/>
      <u val="singleAccounting"/>
      <sz val="8"/>
      <color indexed="8"/>
      <name val="Arial"/>
      <family val="2"/>
    </font>
    <font>
      <sz val="8"/>
      <color theme="1"/>
      <name val="Arial"/>
      <family val="2"/>
    </font>
    <font>
      <sz val="10"/>
      <color indexed="8"/>
      <name val="Arial"/>
      <family val="2"/>
    </font>
    <font>
      <sz val="8"/>
      <color indexed="8"/>
      <name val="Arial"/>
      <family val="2"/>
    </font>
    <font>
      <sz val="10"/>
      <color rgb="FF0070C0"/>
      <name val="Arial"/>
      <family val="2"/>
    </font>
    <font>
      <vertAlign val="superscript"/>
      <sz val="10"/>
      <color theme="1"/>
      <name val="Arial"/>
      <family val="2"/>
    </font>
    <font>
      <b/>
      <sz val="10"/>
      <color indexed="8"/>
      <name val="Arial"/>
      <family val="2"/>
    </font>
    <font>
      <b/>
      <u val="singleAccounting"/>
      <sz val="10"/>
      <name val="Arial"/>
      <family val="2"/>
    </font>
    <font>
      <b/>
      <u val="singleAccounting"/>
      <sz val="10"/>
      <color theme="1"/>
      <name val="Arial"/>
      <family val="2"/>
    </font>
    <font>
      <sz val="11"/>
      <name val="Calibri"/>
      <family val="2"/>
      <scheme val="minor"/>
    </font>
    <font>
      <b/>
      <sz val="7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DE4BE"/>
        <bgColor indexed="64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43" fontId="1" fillId="0" borderId="0" applyFont="0" applyFill="0" applyBorder="0" applyAlignment="0" applyProtection="0"/>
  </cellStyleXfs>
  <cellXfs count="203">
    <xf numFmtId="0" fontId="0" fillId="0" borderId="0" xfId="0"/>
    <xf numFmtId="0" fontId="3" fillId="2" borderId="0" xfId="0" applyFont="1" applyFill="1"/>
    <xf numFmtId="0" fontId="4" fillId="2" borderId="0" xfId="0" applyFont="1" applyFill="1" applyAlignment="1">
      <alignment horizontal="left" vertical="top" wrapText="1"/>
    </xf>
    <xf numFmtId="0" fontId="4" fillId="2" borderId="0" xfId="0" applyFont="1" applyFill="1" applyAlignment="1">
      <alignment horizontal="left" vertical="top" wrapText="1"/>
    </xf>
    <xf numFmtId="0" fontId="5" fillId="2" borderId="0" xfId="0" applyFont="1" applyFill="1" applyAlignment="1">
      <alignment vertical="top"/>
    </xf>
    <xf numFmtId="0" fontId="6" fillId="2" borderId="0" xfId="0" applyFont="1" applyFill="1"/>
    <xf numFmtId="0" fontId="7" fillId="2" borderId="0" xfId="0" applyFont="1" applyFill="1" applyAlignment="1">
      <alignment horizontal="left"/>
    </xf>
    <xf numFmtId="0" fontId="7" fillId="2" borderId="0" xfId="0" applyFont="1" applyFill="1" applyAlignment="1">
      <alignment horizontal="left" wrapText="1"/>
    </xf>
    <xf numFmtId="0" fontId="7" fillId="2" borderId="0" xfId="0" applyFont="1" applyFill="1" applyAlignment="1">
      <alignment horizontal="left" wrapText="1"/>
    </xf>
    <xf numFmtId="0" fontId="7" fillId="2" borderId="0" xfId="0" applyFont="1" applyFill="1"/>
    <xf numFmtId="0" fontId="3" fillId="2" borderId="0" xfId="0" applyFont="1" applyFill="1" applyAlignment="1">
      <alignment horizontal="left"/>
    </xf>
    <xf numFmtId="0" fontId="8" fillId="2" borderId="0" xfId="3" applyFont="1" applyFill="1" applyBorder="1"/>
    <xf numFmtId="0" fontId="7" fillId="2" borderId="0" xfId="0" applyFont="1" applyFill="1" applyAlignment="1">
      <alignment horizontal="left"/>
    </xf>
    <xf numFmtId="0" fontId="9" fillId="2" borderId="0" xfId="0" applyFont="1" applyFill="1"/>
    <xf numFmtId="0" fontId="10" fillId="2" borderId="0" xfId="0" applyFont="1" applyFill="1" applyAlignment="1">
      <alignment horizontal="left"/>
    </xf>
    <xf numFmtId="0" fontId="9" fillId="2" borderId="0" xfId="0" applyFont="1" applyFill="1" applyAlignment="1">
      <alignment horizontal="left"/>
    </xf>
    <xf numFmtId="0" fontId="11" fillId="2" borderId="0" xfId="0" applyFont="1" applyFill="1"/>
    <xf numFmtId="0" fontId="3" fillId="0" borderId="0" xfId="0" applyFont="1"/>
    <xf numFmtId="0" fontId="3" fillId="0" borderId="0" xfId="0" applyFont="1" applyAlignment="1">
      <alignment horizontal="left"/>
    </xf>
    <xf numFmtId="0" fontId="12" fillId="0" borderId="0" xfId="0" applyFont="1"/>
    <xf numFmtId="0" fontId="9" fillId="0" borderId="0" xfId="0" applyFont="1"/>
    <xf numFmtId="0" fontId="13" fillId="0" borderId="0" xfId="0" applyFont="1" applyAlignment="1">
      <alignment horizontal="left"/>
    </xf>
    <xf numFmtId="0" fontId="8" fillId="0" borderId="0" xfId="3" applyFont="1" applyAlignment="1">
      <alignment horizontal="left"/>
    </xf>
    <xf numFmtId="0" fontId="12" fillId="0" borderId="0" xfId="0" applyFont="1" applyAlignment="1">
      <alignment horizontal="left" wrapText="1"/>
    </xf>
    <xf numFmtId="0" fontId="14" fillId="0" borderId="0" xfId="0" applyFont="1" applyAlignment="1">
      <alignment horizontal="left" wrapText="1"/>
    </xf>
    <xf numFmtId="0" fontId="3" fillId="0" borderId="0" xfId="0" applyFont="1" applyAlignment="1">
      <alignment wrapText="1"/>
    </xf>
    <xf numFmtId="0" fontId="15" fillId="2" borderId="0" xfId="0" applyFont="1" applyFill="1"/>
    <xf numFmtId="164" fontId="3" fillId="0" borderId="0" xfId="2" applyNumberFormat="1" applyFont="1" applyAlignment="1">
      <alignment horizontal="left"/>
    </xf>
    <xf numFmtId="0" fontId="7" fillId="0" borderId="0" xfId="0" applyFont="1"/>
    <xf numFmtId="0" fontId="7" fillId="0" borderId="0" xfId="0" applyFont="1" applyAlignment="1">
      <alignment wrapText="1"/>
    </xf>
    <xf numFmtId="165" fontId="3" fillId="0" borderId="0" xfId="0" applyNumberFormat="1" applyFont="1"/>
    <xf numFmtId="3" fontId="3" fillId="2" borderId="0" xfId="0" applyNumberFormat="1" applyFont="1" applyFill="1"/>
    <xf numFmtId="3" fontId="3" fillId="0" borderId="0" xfId="0" applyNumberFormat="1" applyFont="1" applyAlignment="1">
      <alignment horizontal="left"/>
    </xf>
    <xf numFmtId="0" fontId="6" fillId="0" borderId="0" xfId="0" applyFont="1"/>
    <xf numFmtId="0" fontId="3" fillId="2" borderId="0" xfId="0" applyFont="1" applyFill="1" applyAlignment="1">
      <alignment horizontal="center" vertical="center"/>
    </xf>
    <xf numFmtId="0" fontId="8" fillId="2" borderId="0" xfId="3" applyFont="1" applyFill="1" applyAlignment="1">
      <alignment horizontal="left" vertical="center"/>
    </xf>
    <xf numFmtId="0" fontId="8" fillId="2" borderId="0" xfId="3" applyFont="1" applyFill="1" applyAlignment="1">
      <alignment horizontal="left" vertical="center"/>
    </xf>
    <xf numFmtId="3" fontId="3" fillId="2" borderId="0" xfId="0" applyNumberFormat="1" applyFont="1" applyFill="1" applyAlignment="1">
      <alignment horizontal="right"/>
    </xf>
    <xf numFmtId="0" fontId="9" fillId="2" borderId="0" xfId="0" applyFont="1" applyFill="1" applyAlignment="1">
      <alignment horizontal="left"/>
    </xf>
    <xf numFmtId="0" fontId="16" fillId="2" borderId="1" xfId="0" applyFont="1" applyFill="1" applyBorder="1" applyAlignment="1">
      <alignment horizontal="center" wrapText="1"/>
    </xf>
    <xf numFmtId="0" fontId="16" fillId="2" borderId="1" xfId="0" applyFont="1" applyFill="1" applyBorder="1" applyAlignment="1">
      <alignment horizontal="center" wrapText="1"/>
    </xf>
    <xf numFmtId="0" fontId="16" fillId="2" borderId="1" xfId="0" applyFont="1" applyFill="1" applyBorder="1" applyAlignment="1">
      <alignment horizontal="center"/>
    </xf>
    <xf numFmtId="0" fontId="16" fillId="2" borderId="1" xfId="0" applyFont="1" applyFill="1" applyBorder="1" applyAlignment="1">
      <alignment horizontal="center"/>
    </xf>
    <xf numFmtId="0" fontId="16" fillId="2" borderId="0" xfId="0" applyFont="1" applyFill="1" applyAlignment="1">
      <alignment horizontal="center"/>
    </xf>
    <xf numFmtId="0" fontId="16" fillId="2" borderId="0" xfId="0" applyFont="1" applyFill="1" applyAlignment="1">
      <alignment horizontal="center" wrapText="1"/>
    </xf>
    <xf numFmtId="0" fontId="16" fillId="2" borderId="0" xfId="0" applyFont="1" applyFill="1" applyAlignment="1">
      <alignment horizontal="center" wrapText="1"/>
    </xf>
    <xf numFmtId="0" fontId="17" fillId="2" borderId="0" xfId="0" applyFont="1" applyFill="1" applyAlignment="1">
      <alignment horizontal="center" wrapText="1"/>
    </xf>
    <xf numFmtId="0" fontId="16" fillId="3" borderId="0" xfId="0" applyFont="1" applyFill="1" applyAlignment="1">
      <alignment horizontal="center" wrapText="1"/>
    </xf>
    <xf numFmtId="0" fontId="3" fillId="2" borderId="0" xfId="0" applyFont="1" applyFill="1" applyAlignment="1">
      <alignment wrapText="1"/>
    </xf>
    <xf numFmtId="0" fontId="18" fillId="2" borderId="0" xfId="0" applyFont="1" applyFill="1"/>
    <xf numFmtId="168" fontId="19" fillId="3" borderId="0" xfId="1" applyNumberFormat="1" applyFont="1" applyFill="1" applyBorder="1" applyAlignment="1" applyProtection="1">
      <alignment horizontal="right"/>
    </xf>
    <xf numFmtId="168" fontId="19" fillId="2" borderId="0" xfId="1" applyNumberFormat="1" applyFont="1" applyFill="1" applyBorder="1" applyAlignment="1" applyProtection="1">
      <alignment horizontal="right"/>
    </xf>
    <xf numFmtId="169" fontId="19" fillId="2" borderId="0" xfId="1" applyNumberFormat="1" applyFont="1" applyFill="1" applyBorder="1" applyAlignment="1" applyProtection="1">
      <alignment horizontal="right"/>
    </xf>
    <xf numFmtId="169" fontId="20" fillId="2" borderId="0" xfId="1" applyNumberFormat="1" applyFont="1" applyFill="1" applyBorder="1" applyAlignment="1" applyProtection="1">
      <alignment horizontal="right"/>
    </xf>
    <xf numFmtId="169" fontId="19" fillId="3" borderId="0" xfId="1" applyNumberFormat="1" applyFont="1" applyFill="1" applyBorder="1" applyAlignment="1" applyProtection="1">
      <alignment horizontal="right"/>
    </xf>
    <xf numFmtId="168" fontId="20" fillId="2" borderId="0" xfId="1" applyNumberFormat="1" applyFont="1" applyFill="1" applyBorder="1" applyAlignment="1" applyProtection="1">
      <alignment horizontal="right"/>
    </xf>
    <xf numFmtId="0" fontId="21" fillId="2" borderId="0" xfId="0" applyFont="1" applyFill="1"/>
    <xf numFmtId="0" fontId="3" fillId="2" borderId="0" xfId="0" quotePrefix="1" applyFont="1" applyFill="1"/>
    <xf numFmtId="17" fontId="3" fillId="2" borderId="0" xfId="0" quotePrefix="1" applyNumberFormat="1" applyFont="1" applyFill="1"/>
    <xf numFmtId="17" fontId="19" fillId="2" borderId="0" xfId="0" applyNumberFormat="1" applyFont="1" applyFill="1"/>
    <xf numFmtId="17" fontId="19" fillId="2" borderId="0" xfId="0" applyNumberFormat="1" applyFont="1" applyFill="1" applyAlignment="1">
      <alignment horizontal="left" indent="2"/>
    </xf>
    <xf numFmtId="3" fontId="19" fillId="2" borderId="0" xfId="1" applyNumberFormat="1" applyFont="1" applyFill="1" applyBorder="1" applyAlignment="1" applyProtection="1">
      <alignment horizontal="right"/>
    </xf>
    <xf numFmtId="9" fontId="19" fillId="2" borderId="0" xfId="1" applyNumberFormat="1" applyFont="1" applyFill="1" applyBorder="1" applyAlignment="1" applyProtection="1">
      <alignment horizontal="right"/>
    </xf>
    <xf numFmtId="10" fontId="19" fillId="2" borderId="0" xfId="1" applyNumberFormat="1" applyFont="1" applyFill="1" applyBorder="1" applyAlignment="1" applyProtection="1">
      <alignment horizontal="right"/>
    </xf>
    <xf numFmtId="170" fontId="19" fillId="2" borderId="0" xfId="1" applyNumberFormat="1" applyFont="1" applyFill="1" applyBorder="1" applyAlignment="1" applyProtection="1">
      <alignment horizontal="right"/>
    </xf>
    <xf numFmtId="167" fontId="19" fillId="2" borderId="0" xfId="1" applyNumberFormat="1" applyFont="1" applyFill="1" applyBorder="1" applyAlignment="1" applyProtection="1">
      <alignment horizontal="right"/>
    </xf>
    <xf numFmtId="17" fontId="19" fillId="2" borderId="0" xfId="0" quotePrefix="1" applyNumberFormat="1" applyFont="1" applyFill="1"/>
    <xf numFmtId="171" fontId="19" fillId="2" borderId="0" xfId="1" applyNumberFormat="1" applyFont="1" applyFill="1" applyBorder="1" applyAlignment="1" applyProtection="1">
      <alignment horizontal="right"/>
    </xf>
    <xf numFmtId="172" fontId="19" fillId="2" borderId="0" xfId="1" applyNumberFormat="1" applyFont="1" applyFill="1" applyBorder="1" applyAlignment="1" applyProtection="1">
      <alignment horizontal="right"/>
    </xf>
    <xf numFmtId="164" fontId="19" fillId="3" borderId="0" xfId="1" applyNumberFormat="1" applyFont="1" applyFill="1" applyBorder="1" applyAlignment="1" applyProtection="1">
      <alignment horizontal="right"/>
    </xf>
    <xf numFmtId="1" fontId="19" fillId="2" borderId="0" xfId="1" applyNumberFormat="1" applyFont="1" applyFill="1" applyBorder="1" applyAlignment="1" applyProtection="1">
      <alignment horizontal="right"/>
    </xf>
    <xf numFmtId="1" fontId="19" fillId="3" borderId="0" xfId="1" applyNumberFormat="1" applyFont="1" applyFill="1" applyBorder="1" applyAlignment="1" applyProtection="1">
      <alignment horizontal="right"/>
    </xf>
    <xf numFmtId="0" fontId="19" fillId="2" borderId="2" xfId="0" applyFont="1" applyFill="1" applyBorder="1"/>
    <xf numFmtId="168" fontId="19" fillId="2" borderId="2" xfId="1" applyNumberFormat="1" applyFont="1" applyFill="1" applyBorder="1" applyAlignment="1" applyProtection="1">
      <alignment horizontal="right"/>
    </xf>
    <xf numFmtId="168" fontId="19" fillId="3" borderId="2" xfId="1" applyNumberFormat="1" applyFont="1" applyFill="1" applyBorder="1" applyAlignment="1" applyProtection="1">
      <alignment horizontal="right"/>
    </xf>
    <xf numFmtId="169" fontId="19" fillId="2" borderId="2" xfId="1" applyNumberFormat="1" applyFont="1" applyFill="1" applyBorder="1" applyAlignment="1" applyProtection="1">
      <alignment horizontal="right"/>
    </xf>
    <xf numFmtId="0" fontId="3" fillId="2" borderId="2" xfId="0" applyFont="1" applyFill="1" applyBorder="1"/>
    <xf numFmtId="0" fontId="19" fillId="2" borderId="0" xfId="0" applyFont="1" applyFill="1"/>
    <xf numFmtId="0" fontId="22" fillId="2" borderId="0" xfId="0" quotePrefix="1" applyFont="1" applyFill="1" applyAlignment="1">
      <alignment horizontal="left"/>
    </xf>
    <xf numFmtId="0" fontId="22" fillId="2" borderId="0" xfId="0" quotePrefix="1" applyFont="1" applyFill="1" applyAlignment="1">
      <alignment horizontal="left" vertical="top" wrapText="1"/>
    </xf>
    <xf numFmtId="0" fontId="3" fillId="2" borderId="0" xfId="0" applyFont="1" applyFill="1" applyAlignment="1">
      <alignment horizontal="left" wrapText="1"/>
    </xf>
    <xf numFmtId="0" fontId="3" fillId="2" borderId="0" xfId="0" applyFont="1" applyFill="1" applyAlignment="1">
      <alignment horizontal="left" wrapText="1"/>
    </xf>
    <xf numFmtId="164" fontId="3" fillId="2" borderId="0" xfId="0" applyNumberFormat="1" applyFont="1" applyFill="1"/>
    <xf numFmtId="164" fontId="19" fillId="2" borderId="0" xfId="1" applyNumberFormat="1" applyFont="1" applyFill="1" applyBorder="1" applyAlignment="1" applyProtection="1">
      <alignment horizontal="right"/>
    </xf>
    <xf numFmtId="164" fontId="3" fillId="2" borderId="0" xfId="0" applyNumberFormat="1" applyFont="1" applyFill="1" applyAlignment="1">
      <alignment horizontal="right"/>
    </xf>
    <xf numFmtId="168" fontId="3" fillId="2" borderId="0" xfId="0" applyNumberFormat="1" applyFont="1" applyFill="1"/>
    <xf numFmtId="0" fontId="16" fillId="3" borderId="1" xfId="0" applyFont="1" applyFill="1" applyBorder="1" applyAlignment="1">
      <alignment horizontal="center" wrapText="1"/>
    </xf>
    <xf numFmtId="0" fontId="16" fillId="3" borderId="0" xfId="0" applyFont="1" applyFill="1" applyAlignment="1">
      <alignment horizontal="center" wrapText="1"/>
    </xf>
    <xf numFmtId="0" fontId="22" fillId="2" borderId="0" xfId="0" quotePrefix="1" applyFont="1" applyFill="1" applyAlignment="1">
      <alignment horizontal="left" vertical="top"/>
    </xf>
    <xf numFmtId="0" fontId="3" fillId="2" borderId="0" xfId="0" applyFont="1" applyFill="1" applyAlignment="1">
      <alignment vertical="top"/>
    </xf>
    <xf numFmtId="17" fontId="19" fillId="2" borderId="2" xfId="0" applyNumberFormat="1" applyFont="1" applyFill="1" applyBorder="1" applyAlignment="1">
      <alignment horizontal="left" indent="2"/>
    </xf>
    <xf numFmtId="0" fontId="16" fillId="2" borderId="0" xfId="0" quotePrefix="1" applyFont="1" applyFill="1" applyAlignment="1">
      <alignment horizontal="center" wrapText="1"/>
    </xf>
    <xf numFmtId="0" fontId="9" fillId="2" borderId="0" xfId="0" applyFont="1" applyFill="1" applyAlignment="1">
      <alignment horizontal="center" vertical="center"/>
    </xf>
    <xf numFmtId="3" fontId="23" fillId="2" borderId="0" xfId="1" applyNumberFormat="1" applyFont="1" applyFill="1" applyBorder="1" applyAlignment="1" applyProtection="1">
      <alignment horizontal="right"/>
    </xf>
    <xf numFmtId="3" fontId="23" fillId="3" borderId="0" xfId="1" applyNumberFormat="1" applyFont="1" applyFill="1" applyBorder="1" applyAlignment="1" applyProtection="1">
      <alignment horizontal="right"/>
    </xf>
    <xf numFmtId="166" fontId="23" fillId="2" borderId="0" xfId="1" applyNumberFormat="1" applyFont="1" applyFill="1" applyBorder="1" applyAlignment="1" applyProtection="1">
      <alignment horizontal="right"/>
    </xf>
    <xf numFmtId="166" fontId="23" fillId="3" borderId="0" xfId="1" applyNumberFormat="1" applyFont="1" applyFill="1" applyBorder="1" applyAlignment="1" applyProtection="1">
      <alignment horizontal="right"/>
    </xf>
    <xf numFmtId="3" fontId="19" fillId="3" borderId="0" xfId="1" applyNumberFormat="1" applyFont="1" applyFill="1" applyBorder="1" applyAlignment="1" applyProtection="1">
      <alignment horizontal="right"/>
    </xf>
    <xf numFmtId="166" fontId="19" fillId="2" borderId="0" xfId="1" applyNumberFormat="1" applyFont="1" applyFill="1" applyBorder="1" applyAlignment="1" applyProtection="1">
      <alignment horizontal="right"/>
    </xf>
    <xf numFmtId="166" fontId="19" fillId="3" borderId="0" xfId="1" applyNumberFormat="1" applyFont="1" applyFill="1" applyBorder="1" applyAlignment="1" applyProtection="1">
      <alignment horizontal="right"/>
    </xf>
    <xf numFmtId="17" fontId="19" fillId="2" borderId="2" xfId="0" quotePrefix="1" applyNumberFormat="1" applyFont="1" applyFill="1" applyBorder="1"/>
    <xf numFmtId="3" fontId="19" fillId="2" borderId="2" xfId="1" applyNumberFormat="1" applyFont="1" applyFill="1" applyBorder="1" applyAlignment="1" applyProtection="1">
      <alignment horizontal="right"/>
    </xf>
    <xf numFmtId="3" fontId="19" fillId="3" borderId="2" xfId="1" applyNumberFormat="1" applyFont="1" applyFill="1" applyBorder="1" applyAlignment="1" applyProtection="1">
      <alignment horizontal="right"/>
    </xf>
    <xf numFmtId="166" fontId="19" fillId="2" borderId="2" xfId="1" applyNumberFormat="1" applyFont="1" applyFill="1" applyBorder="1" applyAlignment="1" applyProtection="1">
      <alignment horizontal="right"/>
    </xf>
    <xf numFmtId="166" fontId="19" fillId="3" borderId="2" xfId="1" applyNumberFormat="1" applyFont="1" applyFill="1" applyBorder="1" applyAlignment="1" applyProtection="1">
      <alignment horizontal="right"/>
    </xf>
    <xf numFmtId="0" fontId="22" fillId="2" borderId="0" xfId="0" quotePrefix="1" applyFont="1" applyFill="1" applyAlignment="1">
      <alignment horizontal="left" wrapText="1"/>
    </xf>
    <xf numFmtId="0" fontId="24" fillId="2" borderId="1" xfId="0" applyFont="1" applyFill="1" applyBorder="1" applyAlignment="1">
      <alignment horizontal="center"/>
    </xf>
    <xf numFmtId="0" fontId="24" fillId="2" borderId="1" xfId="0" applyFont="1" applyFill="1" applyBorder="1" applyAlignment="1">
      <alignment horizontal="center"/>
    </xf>
    <xf numFmtId="0" fontId="3" fillId="2" borderId="1" xfId="0" applyFont="1" applyFill="1" applyBorder="1"/>
    <xf numFmtId="0" fontId="16" fillId="2" borderId="0" xfId="0" applyFont="1" applyFill="1" applyAlignment="1">
      <alignment horizontal="center"/>
    </xf>
    <xf numFmtId="0" fontId="24" fillId="2" borderId="0" xfId="0" applyFont="1" applyFill="1" applyAlignment="1">
      <alignment horizontal="center" wrapText="1"/>
    </xf>
    <xf numFmtId="3" fontId="3" fillId="3" borderId="0" xfId="0" applyNumberFormat="1" applyFont="1" applyFill="1" applyAlignment="1">
      <alignment horizontal="right"/>
    </xf>
    <xf numFmtId="0" fontId="3" fillId="2" borderId="0" xfId="0" applyFont="1" applyFill="1" applyAlignment="1">
      <alignment horizontal="right"/>
    </xf>
    <xf numFmtId="0" fontId="3" fillId="3" borderId="0" xfId="0" applyFont="1" applyFill="1" applyAlignment="1">
      <alignment horizontal="right"/>
    </xf>
    <xf numFmtId="166" fontId="3" fillId="2" borderId="0" xfId="0" applyNumberFormat="1" applyFont="1" applyFill="1" applyAlignment="1">
      <alignment horizontal="right"/>
    </xf>
    <xf numFmtId="166" fontId="3" fillId="3" borderId="0" xfId="0" applyNumberFormat="1" applyFont="1" applyFill="1" applyAlignment="1">
      <alignment horizontal="right"/>
    </xf>
    <xf numFmtId="164" fontId="3" fillId="3" borderId="0" xfId="0" applyNumberFormat="1" applyFont="1" applyFill="1" applyAlignment="1">
      <alignment horizontal="right"/>
    </xf>
    <xf numFmtId="3" fontId="3" fillId="2" borderId="2" xfId="0" applyNumberFormat="1" applyFont="1" applyFill="1" applyBorder="1" applyAlignment="1">
      <alignment horizontal="right"/>
    </xf>
    <xf numFmtId="3" fontId="3" fillId="3" borderId="2" xfId="0" applyNumberFormat="1" applyFont="1" applyFill="1" applyBorder="1" applyAlignment="1">
      <alignment horizontal="right"/>
    </xf>
    <xf numFmtId="166" fontId="3" fillId="2" borderId="2" xfId="0" applyNumberFormat="1" applyFont="1" applyFill="1" applyBorder="1" applyAlignment="1">
      <alignment horizontal="right"/>
    </xf>
    <xf numFmtId="166" fontId="3" fillId="3" borderId="2" xfId="0" applyNumberFormat="1" applyFont="1" applyFill="1" applyBorder="1" applyAlignment="1">
      <alignment horizontal="right"/>
    </xf>
    <xf numFmtId="168" fontId="19" fillId="2" borderId="0" xfId="4" applyNumberFormat="1" applyFont="1" applyFill="1" applyBorder="1" applyAlignment="1" applyProtection="1">
      <alignment horizontal="right"/>
    </xf>
    <xf numFmtId="0" fontId="0" fillId="2" borderId="0" xfId="0" applyFill="1"/>
    <xf numFmtId="0" fontId="7" fillId="2" borderId="0" xfId="0" applyFont="1" applyFill="1" applyAlignment="1">
      <alignment wrapText="1"/>
    </xf>
    <xf numFmtId="0" fontId="3" fillId="2" borderId="0" xfId="0" applyFont="1" applyFill="1" applyAlignment="1">
      <alignment horizontal="left" vertical="center"/>
    </xf>
    <xf numFmtId="0" fontId="16" fillId="3" borderId="0" xfId="0" quotePrefix="1" applyFont="1" applyFill="1" applyAlignment="1">
      <alignment horizontal="center" wrapText="1"/>
    </xf>
    <xf numFmtId="168" fontId="23" fillId="2" borderId="0" xfId="1" applyNumberFormat="1" applyFont="1" applyFill="1" applyBorder="1" applyAlignment="1" applyProtection="1">
      <alignment horizontal="right"/>
    </xf>
    <xf numFmtId="174" fontId="23" fillId="3" borderId="0" xfId="1" applyNumberFormat="1" applyFont="1" applyFill="1" applyBorder="1" applyAlignment="1" applyProtection="1">
      <alignment horizontal="right"/>
    </xf>
    <xf numFmtId="164" fontId="23" fillId="2" borderId="0" xfId="1" applyNumberFormat="1" applyFont="1" applyFill="1" applyBorder="1" applyAlignment="1" applyProtection="1">
      <alignment horizontal="right"/>
    </xf>
    <xf numFmtId="164" fontId="23" fillId="3" borderId="0" xfId="1" applyNumberFormat="1" applyFont="1" applyFill="1" applyBorder="1" applyAlignment="1" applyProtection="1">
      <alignment horizontal="right"/>
    </xf>
    <xf numFmtId="174" fontId="19" fillId="3" borderId="0" xfId="1" applyNumberFormat="1" applyFont="1" applyFill="1" applyBorder="1" applyAlignment="1" applyProtection="1">
      <alignment horizontal="right"/>
    </xf>
    <xf numFmtId="17" fontId="23" fillId="2" borderId="0" xfId="0" applyNumberFormat="1" applyFont="1" applyFill="1"/>
    <xf numFmtId="0" fontId="3" fillId="2" borderId="2" xfId="0" applyFont="1" applyFill="1" applyBorder="1" applyAlignment="1">
      <alignment horizontal="left"/>
    </xf>
    <xf numFmtId="174" fontId="19" fillId="3" borderId="2" xfId="1" applyNumberFormat="1" applyFont="1" applyFill="1" applyBorder="1" applyAlignment="1" applyProtection="1">
      <alignment horizontal="right"/>
    </xf>
    <xf numFmtId="164" fontId="19" fillId="2" borderId="2" xfId="1" applyNumberFormat="1" applyFont="1" applyFill="1" applyBorder="1" applyAlignment="1" applyProtection="1">
      <alignment horizontal="right"/>
    </xf>
    <xf numFmtId="164" fontId="19" fillId="3" borderId="2" xfId="1" applyNumberFormat="1" applyFont="1" applyFill="1" applyBorder="1" applyAlignment="1" applyProtection="1">
      <alignment horizontal="right"/>
    </xf>
    <xf numFmtId="0" fontId="9" fillId="2" borderId="0" xfId="0" applyFont="1" applyFill="1" applyAlignment="1">
      <alignment horizontal="left" wrapText="1"/>
    </xf>
    <xf numFmtId="168" fontId="6" fillId="2" borderId="0" xfId="0" applyNumberFormat="1" applyFont="1" applyFill="1"/>
    <xf numFmtId="0" fontId="7" fillId="2" borderId="0" xfId="0" applyFont="1" applyFill="1" applyAlignment="1">
      <alignment horizontal="left" vertical="top" wrapText="1"/>
    </xf>
    <xf numFmtId="174" fontId="3" fillId="2" borderId="0" xfId="0" applyNumberFormat="1" applyFont="1" applyFill="1"/>
    <xf numFmtId="49" fontId="3" fillId="2" borderId="0" xfId="0" applyNumberFormat="1" applyFont="1" applyFill="1"/>
    <xf numFmtId="0" fontId="9" fillId="2" borderId="0" xfId="0" applyFont="1" applyFill="1" applyAlignment="1">
      <alignment horizontal="left" vertical="top" wrapText="1"/>
    </xf>
    <xf numFmtId="0" fontId="16" fillId="4" borderId="1" xfId="0" applyFont="1" applyFill="1" applyBorder="1" applyAlignment="1">
      <alignment horizontal="center"/>
    </xf>
    <xf numFmtId="3" fontId="16" fillId="4" borderId="1" xfId="0" applyNumberFormat="1" applyFont="1" applyFill="1" applyBorder="1" applyAlignment="1">
      <alignment horizontal="center" wrapText="1"/>
    </xf>
    <xf numFmtId="49" fontId="16" fillId="4" borderId="1" xfId="0" applyNumberFormat="1" applyFont="1" applyFill="1" applyBorder="1" applyAlignment="1">
      <alignment horizontal="center" wrapText="1"/>
    </xf>
    <xf numFmtId="3" fontId="7" fillId="4" borderId="0" xfId="0" applyNumberFormat="1" applyFont="1" applyFill="1" applyAlignment="1">
      <alignment horizontal="right"/>
    </xf>
    <xf numFmtId="49" fontId="7" fillId="4" borderId="0" xfId="0" applyNumberFormat="1" applyFont="1" applyFill="1" applyAlignment="1">
      <alignment horizontal="right"/>
    </xf>
    <xf numFmtId="166" fontId="7" fillId="4" borderId="0" xfId="0" applyNumberFormat="1" applyFont="1" applyFill="1" applyAlignment="1">
      <alignment horizontal="right"/>
    </xf>
    <xf numFmtId="17" fontId="19" fillId="2" borderId="2" xfId="0" applyNumberFormat="1" applyFont="1" applyFill="1" applyBorder="1"/>
    <xf numFmtId="3" fontId="7" fillId="4" borderId="2" xfId="0" applyNumberFormat="1" applyFont="1" applyFill="1" applyBorder="1" applyAlignment="1">
      <alignment horizontal="right"/>
    </xf>
    <xf numFmtId="49" fontId="7" fillId="4" borderId="2" xfId="0" applyNumberFormat="1" applyFont="1" applyFill="1" applyBorder="1" applyAlignment="1">
      <alignment horizontal="right"/>
    </xf>
    <xf numFmtId="0" fontId="3" fillId="2" borderId="0" xfId="0" applyFont="1" applyFill="1" applyAlignment="1">
      <alignment horizontal="left" vertical="top" wrapText="1"/>
    </xf>
    <xf numFmtId="0" fontId="7" fillId="2" borderId="0" xfId="0" applyFont="1" applyFill="1" applyAlignment="1">
      <alignment vertical="top"/>
    </xf>
    <xf numFmtId="0" fontId="25" fillId="2" borderId="1" xfId="0" applyFont="1" applyFill="1" applyBorder="1" applyAlignment="1">
      <alignment horizontal="center" wrapText="1"/>
    </xf>
    <xf numFmtId="0" fontId="25" fillId="2" borderId="1" xfId="0" applyFont="1" applyFill="1" applyBorder="1" applyAlignment="1">
      <alignment horizontal="center"/>
    </xf>
    <xf numFmtId="0" fontId="25" fillId="2" borderId="0" xfId="0" applyFont="1" applyFill="1" applyAlignment="1">
      <alignment horizontal="center" wrapText="1"/>
    </xf>
    <xf numFmtId="0" fontId="25" fillId="2" borderId="0" xfId="0" applyFont="1" applyFill="1" applyAlignment="1">
      <alignment horizontal="center"/>
    </xf>
    <xf numFmtId="0" fontId="25" fillId="2" borderId="0" xfId="0" applyFont="1" applyFill="1" applyAlignment="1">
      <alignment horizontal="center" wrapText="1"/>
    </xf>
    <xf numFmtId="3" fontId="7" fillId="2" borderId="0" xfId="0" applyNumberFormat="1" applyFont="1" applyFill="1" applyAlignment="1">
      <alignment horizontal="right"/>
    </xf>
    <xf numFmtId="166" fontId="7" fillId="2" borderId="0" xfId="0" applyNumberFormat="1" applyFont="1" applyFill="1" applyAlignment="1">
      <alignment horizontal="right"/>
    </xf>
    <xf numFmtId="3" fontId="7" fillId="2" borderId="0" xfId="0" applyNumberFormat="1" applyFont="1" applyFill="1"/>
    <xf numFmtId="166" fontId="7" fillId="2" borderId="0" xfId="0" applyNumberFormat="1" applyFont="1" applyFill="1"/>
    <xf numFmtId="0" fontId="3" fillId="2" borderId="2" xfId="0" quotePrefix="1" applyFont="1" applyFill="1" applyBorder="1"/>
    <xf numFmtId="3" fontId="7" fillId="2" borderId="2" xfId="0" applyNumberFormat="1" applyFont="1" applyFill="1" applyBorder="1"/>
    <xf numFmtId="166" fontId="7" fillId="2" borderId="2" xfId="0" applyNumberFormat="1" applyFont="1" applyFill="1" applyBorder="1"/>
    <xf numFmtId="164" fontId="25" fillId="2" borderId="1" xfId="0" applyNumberFormat="1" applyFont="1" applyFill="1" applyBorder="1" applyAlignment="1">
      <alignment horizontal="center" wrapText="1"/>
    </xf>
    <xf numFmtId="17" fontId="3" fillId="2" borderId="2" xfId="0" quotePrefix="1" applyNumberFormat="1" applyFont="1" applyFill="1" applyBorder="1"/>
    <xf numFmtId="164" fontId="3" fillId="2" borderId="2" xfId="0" applyNumberFormat="1" applyFont="1" applyFill="1" applyBorder="1"/>
    <xf numFmtId="0" fontId="3" fillId="2" borderId="0" xfId="0" applyFont="1" applyFill="1" applyAlignment="1">
      <alignment vertical="top" wrapText="1"/>
    </xf>
    <xf numFmtId="0" fontId="2" fillId="2" borderId="0" xfId="3" applyFill="1" applyAlignment="1">
      <alignment horizontal="left"/>
    </xf>
    <xf numFmtId="0" fontId="26" fillId="2" borderId="0" xfId="0" applyFont="1" applyFill="1"/>
    <xf numFmtId="0" fontId="9" fillId="2" borderId="0" xfId="0" applyFont="1" applyFill="1" applyAlignment="1">
      <alignment horizontal="left" vertical="top"/>
    </xf>
    <xf numFmtId="0" fontId="9" fillId="2" borderId="0" xfId="0" applyFont="1" applyFill="1" applyAlignment="1">
      <alignment horizontal="left" vertical="top"/>
    </xf>
    <xf numFmtId="0" fontId="16" fillId="2" borderId="0" xfId="0" applyFont="1" applyFill="1" applyAlignment="1">
      <alignment horizontal="center" vertical="center" wrapText="1"/>
    </xf>
    <xf numFmtId="17" fontId="19" fillId="2" borderId="0" xfId="1" quotePrefix="1" applyNumberFormat="1" applyFont="1" applyFill="1" applyBorder="1" applyAlignment="1" applyProtection="1">
      <alignment horizontal="right" vertical="center"/>
    </xf>
    <xf numFmtId="168" fontId="19" fillId="2" borderId="0" xfId="1" quotePrefix="1" applyNumberFormat="1" applyFont="1" applyFill="1" applyBorder="1" applyAlignment="1" applyProtection="1">
      <alignment vertical="center"/>
    </xf>
    <xf numFmtId="3" fontId="19" fillId="2" borderId="0" xfId="1" applyNumberFormat="1" applyFont="1" applyFill="1" applyBorder="1" applyAlignment="1" applyProtection="1">
      <alignment horizontal="right" vertical="center"/>
    </xf>
    <xf numFmtId="37" fontId="19" fillId="2" borderId="0" xfId="1" applyNumberFormat="1" applyFont="1" applyFill="1" applyBorder="1" applyAlignment="1" applyProtection="1">
      <alignment horizontal="right" vertical="center"/>
    </xf>
    <xf numFmtId="9" fontId="19" fillId="2" borderId="0" xfId="1" applyNumberFormat="1" applyFont="1" applyFill="1" applyBorder="1" applyAlignment="1" applyProtection="1">
      <alignment horizontal="right" vertical="center"/>
    </xf>
    <xf numFmtId="17" fontId="26" fillId="2" borderId="0" xfId="0" applyNumberFormat="1" applyFont="1" applyFill="1"/>
    <xf numFmtId="175" fontId="26" fillId="2" borderId="0" xfId="0" applyNumberFormat="1" applyFont="1" applyFill="1"/>
    <xf numFmtId="0" fontId="3" fillId="2" borderId="0" xfId="0" applyFont="1" applyFill="1" applyAlignment="1">
      <alignment vertical="center"/>
    </xf>
    <xf numFmtId="0" fontId="0" fillId="2" borderId="2" xfId="0" applyFill="1" applyBorder="1"/>
    <xf numFmtId="168" fontId="19" fillId="2" borderId="2" xfId="1" quotePrefix="1" applyNumberFormat="1" applyFont="1" applyFill="1" applyBorder="1" applyAlignment="1" applyProtection="1">
      <alignment vertical="center"/>
    </xf>
    <xf numFmtId="0" fontId="3" fillId="2" borderId="2" xfId="0" applyFont="1" applyFill="1" applyBorder="1" applyAlignment="1">
      <alignment vertical="center"/>
    </xf>
    <xf numFmtId="168" fontId="19" fillId="2" borderId="2" xfId="1" applyNumberFormat="1" applyFont="1" applyFill="1" applyBorder="1" applyAlignment="1" applyProtection="1">
      <alignment horizontal="right" vertical="center"/>
    </xf>
    <xf numFmtId="0" fontId="27" fillId="2" borderId="0" xfId="0" applyFont="1" applyFill="1" applyAlignment="1">
      <alignment horizontal="right" vertical="top"/>
    </xf>
    <xf numFmtId="168" fontId="19" fillId="2" borderId="0" xfId="1" applyNumberFormat="1" applyFont="1" applyFill="1" applyBorder="1" applyAlignment="1" applyProtection="1">
      <alignment horizontal="left"/>
    </xf>
    <xf numFmtId="0" fontId="9" fillId="2" borderId="2" xfId="0" applyFont="1" applyFill="1" applyBorder="1" applyAlignment="1">
      <alignment horizontal="left"/>
    </xf>
    <xf numFmtId="0" fontId="9" fillId="2" borderId="0" xfId="0" applyFont="1" applyFill="1" applyAlignment="1">
      <alignment horizontal="left" vertical="top" wrapText="1"/>
    </xf>
    <xf numFmtId="176" fontId="19" fillId="2" borderId="0" xfId="1" applyNumberFormat="1" applyFont="1" applyFill="1" applyBorder="1" applyAlignment="1" applyProtection="1">
      <alignment horizontal="right" vertical="center"/>
    </xf>
    <xf numFmtId="0" fontId="27" fillId="2" borderId="0" xfId="0" applyFont="1" applyFill="1" applyAlignment="1">
      <alignment horizontal="left" vertical="top"/>
    </xf>
    <xf numFmtId="0" fontId="3" fillId="2" borderId="1" xfId="0" applyFont="1" applyFill="1" applyBorder="1" applyAlignment="1">
      <alignment horizontal="left" vertical="top"/>
    </xf>
    <xf numFmtId="0" fontId="9" fillId="2" borderId="0" xfId="0" applyFont="1" applyFill="1" applyAlignment="1">
      <alignment horizontal="left" wrapText="1"/>
    </xf>
    <xf numFmtId="0" fontId="9" fillId="2" borderId="2" xfId="0" applyFont="1" applyFill="1" applyBorder="1" applyAlignment="1">
      <alignment horizontal="left" wrapText="1"/>
    </xf>
    <xf numFmtId="0" fontId="3" fillId="2" borderId="1" xfId="0" applyFont="1" applyFill="1" applyBorder="1" applyAlignment="1">
      <alignment horizontal="left"/>
    </xf>
    <xf numFmtId="0" fontId="8" fillId="2" borderId="0" xfId="3" applyFont="1" applyFill="1" applyAlignment="1">
      <alignment horizontal="left"/>
    </xf>
    <xf numFmtId="0" fontId="16" fillId="2" borderId="1" xfId="0" applyFont="1" applyFill="1" applyBorder="1" applyAlignment="1">
      <alignment horizontal="centerContinuous" wrapText="1"/>
    </xf>
    <xf numFmtId="17" fontId="19" fillId="2" borderId="0" xfId="1" quotePrefix="1" applyNumberFormat="1" applyFont="1" applyFill="1" applyBorder="1" applyAlignment="1" applyProtection="1">
      <alignment horizontal="right"/>
    </xf>
    <xf numFmtId="37" fontId="19" fillId="2" borderId="0" xfId="1" applyNumberFormat="1" applyFont="1" applyFill="1" applyBorder="1" applyAlignment="1" applyProtection="1">
      <alignment horizontal="right"/>
    </xf>
    <xf numFmtId="176" fontId="19" fillId="2" borderId="0" xfId="1" applyNumberFormat="1" applyFont="1" applyFill="1" applyBorder="1" applyAlignment="1" applyProtection="1">
      <alignment horizontal="right"/>
    </xf>
    <xf numFmtId="0" fontId="3" fillId="2" borderId="1" xfId="0" applyFont="1" applyFill="1" applyBorder="1" applyAlignment="1">
      <alignment vertical="top"/>
    </xf>
    <xf numFmtId="0" fontId="7" fillId="4" borderId="0" xfId="0" applyNumberFormat="1" applyFont="1" applyFill="1" applyAlignment="1">
      <alignment horizontal="right"/>
    </xf>
  </cellXfs>
  <cellStyles count="5">
    <cellStyle name="Comma" xfId="1" builtinId="3"/>
    <cellStyle name="Comma 3" xfId="4" xr:uid="{3CF138B6-E374-4E2C-BA15-4B1054616E31}"/>
    <cellStyle name="Hyperlink" xfId="3" builtinId="8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2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20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1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ustomXml" Target="../customXml/item3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3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6.7036323256795705E-2"/>
          <c:y val="0.12739727709474913"/>
          <c:w val="0.91868270836774757"/>
          <c:h val="0.60877806940799062"/>
        </c:manualLayout>
      </c:layout>
      <c:lineChart>
        <c:grouping val="standard"/>
        <c:varyColors val="0"/>
        <c:ser>
          <c:idx val="1"/>
          <c:order val="0"/>
          <c:tx>
            <c:strRef>
              <c:f>SiartData!$N$7</c:f>
              <c:strCache>
                <c:ptCount val="1"/>
                <c:pt idx="0">
                  <c:v>2019</c:v>
                </c:pt>
              </c:strCache>
            </c:strRef>
          </c:tx>
          <c:spPr>
            <a:ln w="19050" cap="rnd">
              <a:solidFill>
                <a:srgbClr val="629DF4"/>
              </a:solidFill>
              <a:prstDash val="solid"/>
              <a:round/>
            </a:ln>
            <a:effectLst/>
          </c:spPr>
          <c:marker>
            <c:symbol val="none"/>
          </c:marker>
          <c:cat>
            <c:numRef>
              <c:f>SiartData!$J$8:$J$39</c:f>
              <c:numCache>
                <c:formatCode>d\.m;@</c:formatCode>
                <c:ptCount val="32"/>
                <c:pt idx="0">
                  <c:v>43834</c:v>
                </c:pt>
                <c:pt idx="1">
                  <c:v>43841</c:v>
                </c:pt>
                <c:pt idx="2">
                  <c:v>43848</c:v>
                </c:pt>
                <c:pt idx="3">
                  <c:v>43855</c:v>
                </c:pt>
                <c:pt idx="4">
                  <c:v>43862</c:v>
                </c:pt>
                <c:pt idx="5">
                  <c:v>43869</c:v>
                </c:pt>
                <c:pt idx="6">
                  <c:v>43876</c:v>
                </c:pt>
                <c:pt idx="7">
                  <c:v>43883</c:v>
                </c:pt>
                <c:pt idx="8">
                  <c:v>43890</c:v>
                </c:pt>
                <c:pt idx="9">
                  <c:v>43897</c:v>
                </c:pt>
                <c:pt idx="10">
                  <c:v>43904</c:v>
                </c:pt>
                <c:pt idx="11">
                  <c:v>43911</c:v>
                </c:pt>
                <c:pt idx="12">
                  <c:v>43918</c:v>
                </c:pt>
                <c:pt idx="13">
                  <c:v>43925</c:v>
                </c:pt>
                <c:pt idx="14">
                  <c:v>43932</c:v>
                </c:pt>
                <c:pt idx="15">
                  <c:v>43939</c:v>
                </c:pt>
                <c:pt idx="16">
                  <c:v>43946</c:v>
                </c:pt>
                <c:pt idx="17">
                  <c:v>43953</c:v>
                </c:pt>
                <c:pt idx="18">
                  <c:v>43960</c:v>
                </c:pt>
                <c:pt idx="19">
                  <c:v>43967</c:v>
                </c:pt>
                <c:pt idx="20">
                  <c:v>43974</c:v>
                </c:pt>
                <c:pt idx="21">
                  <c:v>43981</c:v>
                </c:pt>
                <c:pt idx="22">
                  <c:v>43988</c:v>
                </c:pt>
                <c:pt idx="23">
                  <c:v>43995</c:v>
                </c:pt>
                <c:pt idx="24">
                  <c:v>44002</c:v>
                </c:pt>
                <c:pt idx="25">
                  <c:v>44009</c:v>
                </c:pt>
                <c:pt idx="26">
                  <c:v>44016</c:v>
                </c:pt>
                <c:pt idx="27">
                  <c:v>44023</c:v>
                </c:pt>
                <c:pt idx="28">
                  <c:v>44030</c:v>
                </c:pt>
                <c:pt idx="29">
                  <c:v>44037</c:v>
                </c:pt>
                <c:pt idx="30">
                  <c:v>44044</c:v>
                </c:pt>
                <c:pt idx="31">
                  <c:v>44051</c:v>
                </c:pt>
              </c:numCache>
            </c:numRef>
          </c:cat>
          <c:val>
            <c:numRef>
              <c:f>SiartData!$N$8:$N$39</c:f>
              <c:numCache>
                <c:formatCode>#,##0</c:formatCode>
                <c:ptCount val="32"/>
                <c:pt idx="0">
                  <c:v>1140</c:v>
                </c:pt>
                <c:pt idx="1">
                  <c:v>1010</c:v>
                </c:pt>
                <c:pt idx="2">
                  <c:v>950</c:v>
                </c:pt>
                <c:pt idx="3">
                  <c:v>1080</c:v>
                </c:pt>
                <c:pt idx="4">
                  <c:v>1120</c:v>
                </c:pt>
                <c:pt idx="5">
                  <c:v>1030</c:v>
                </c:pt>
                <c:pt idx="6">
                  <c:v>1080</c:v>
                </c:pt>
                <c:pt idx="7">
                  <c:v>1150</c:v>
                </c:pt>
                <c:pt idx="8">
                  <c:v>1070</c:v>
                </c:pt>
                <c:pt idx="9">
                  <c:v>1090</c:v>
                </c:pt>
                <c:pt idx="10">
                  <c:v>1020</c:v>
                </c:pt>
                <c:pt idx="11">
                  <c:v>1190</c:v>
                </c:pt>
                <c:pt idx="12">
                  <c:v>1330</c:v>
                </c:pt>
                <c:pt idx="13">
                  <c:v>1210</c:v>
                </c:pt>
                <c:pt idx="14">
                  <c:v>1090</c:v>
                </c:pt>
                <c:pt idx="15">
                  <c:v>860</c:v>
                </c:pt>
                <c:pt idx="16">
                  <c:v>1160</c:v>
                </c:pt>
                <c:pt idx="17">
                  <c:v>890</c:v>
                </c:pt>
                <c:pt idx="18">
                  <c:v>1010</c:v>
                </c:pt>
                <c:pt idx="19">
                  <c:v>1150</c:v>
                </c:pt>
                <c:pt idx="20">
                  <c:v>1000</c:v>
                </c:pt>
                <c:pt idx="21">
                  <c:v>1250</c:v>
                </c:pt>
                <c:pt idx="22">
                  <c:v>1180</c:v>
                </c:pt>
                <c:pt idx="23">
                  <c:v>1120</c:v>
                </c:pt>
                <c:pt idx="24">
                  <c:v>1350</c:v>
                </c:pt>
                <c:pt idx="25">
                  <c:v>1460</c:v>
                </c:pt>
                <c:pt idx="26">
                  <c:v>1240</c:v>
                </c:pt>
                <c:pt idx="27">
                  <c:v>1300</c:v>
                </c:pt>
                <c:pt idx="28">
                  <c:v>1290</c:v>
                </c:pt>
                <c:pt idx="29">
                  <c:v>1340</c:v>
                </c:pt>
                <c:pt idx="30">
                  <c:v>1260</c:v>
                </c:pt>
                <c:pt idx="31">
                  <c:v>1190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EBC-4B45-9DA7-A80417CFFDD5}"/>
            </c:ext>
          </c:extLst>
        </c:ser>
        <c:ser>
          <c:idx val="0"/>
          <c:order val="1"/>
          <c:tx>
            <c:strRef>
              <c:f>SiartData!$K$7</c:f>
              <c:strCache>
                <c:ptCount val="1"/>
                <c:pt idx="0">
                  <c:v>2020</c:v>
                </c:pt>
              </c:strCache>
            </c:strRef>
          </c:tx>
          <c:spPr>
            <a:ln w="19050" cap="rnd">
              <a:solidFill>
                <a:srgbClr val="272262"/>
              </a:solidFill>
              <a:round/>
            </a:ln>
            <a:effectLst/>
          </c:spPr>
          <c:marker>
            <c:symbol val="none"/>
          </c:marker>
          <c:cat>
            <c:numRef>
              <c:f>SiartData!$J$8:$J$39</c:f>
              <c:numCache>
                <c:formatCode>d\.m;@</c:formatCode>
                <c:ptCount val="32"/>
                <c:pt idx="0">
                  <c:v>43834</c:v>
                </c:pt>
                <c:pt idx="1">
                  <c:v>43841</c:v>
                </c:pt>
                <c:pt idx="2">
                  <c:v>43848</c:v>
                </c:pt>
                <c:pt idx="3">
                  <c:v>43855</c:v>
                </c:pt>
                <c:pt idx="4">
                  <c:v>43862</c:v>
                </c:pt>
                <c:pt idx="5">
                  <c:v>43869</c:v>
                </c:pt>
                <c:pt idx="6">
                  <c:v>43876</c:v>
                </c:pt>
                <c:pt idx="7">
                  <c:v>43883</c:v>
                </c:pt>
                <c:pt idx="8">
                  <c:v>43890</c:v>
                </c:pt>
                <c:pt idx="9">
                  <c:v>43897</c:v>
                </c:pt>
                <c:pt idx="10">
                  <c:v>43904</c:v>
                </c:pt>
                <c:pt idx="11">
                  <c:v>43911</c:v>
                </c:pt>
                <c:pt idx="12">
                  <c:v>43918</c:v>
                </c:pt>
                <c:pt idx="13">
                  <c:v>43925</c:v>
                </c:pt>
                <c:pt idx="14">
                  <c:v>43932</c:v>
                </c:pt>
                <c:pt idx="15">
                  <c:v>43939</c:v>
                </c:pt>
                <c:pt idx="16">
                  <c:v>43946</c:v>
                </c:pt>
                <c:pt idx="17">
                  <c:v>43953</c:v>
                </c:pt>
                <c:pt idx="18">
                  <c:v>43960</c:v>
                </c:pt>
                <c:pt idx="19">
                  <c:v>43967</c:v>
                </c:pt>
                <c:pt idx="20">
                  <c:v>43974</c:v>
                </c:pt>
                <c:pt idx="21">
                  <c:v>43981</c:v>
                </c:pt>
                <c:pt idx="22">
                  <c:v>43988</c:v>
                </c:pt>
                <c:pt idx="23">
                  <c:v>43995</c:v>
                </c:pt>
                <c:pt idx="24">
                  <c:v>44002</c:v>
                </c:pt>
                <c:pt idx="25">
                  <c:v>44009</c:v>
                </c:pt>
                <c:pt idx="26">
                  <c:v>44016</c:v>
                </c:pt>
                <c:pt idx="27">
                  <c:v>44023</c:v>
                </c:pt>
                <c:pt idx="28">
                  <c:v>44030</c:v>
                </c:pt>
                <c:pt idx="29">
                  <c:v>44037</c:v>
                </c:pt>
                <c:pt idx="30">
                  <c:v>44044</c:v>
                </c:pt>
                <c:pt idx="31">
                  <c:v>44051</c:v>
                </c:pt>
              </c:numCache>
            </c:numRef>
          </c:cat>
          <c:val>
            <c:numRef>
              <c:f>SiartData!$K$8:$K$39</c:f>
              <c:numCache>
                <c:formatCode>#,##0</c:formatCode>
                <c:ptCount val="32"/>
                <c:pt idx="0">
                  <c:v>910</c:v>
                </c:pt>
                <c:pt idx="1">
                  <c:v>900</c:v>
                </c:pt>
                <c:pt idx="2">
                  <c:v>910</c:v>
                </c:pt>
                <c:pt idx="3">
                  <c:v>1090</c:v>
                </c:pt>
                <c:pt idx="4">
                  <c:v>1210</c:v>
                </c:pt>
                <c:pt idx="5">
                  <c:v>1040</c:v>
                </c:pt>
                <c:pt idx="6">
                  <c:v>1100</c:v>
                </c:pt>
                <c:pt idx="7">
                  <c:v>1130</c:v>
                </c:pt>
                <c:pt idx="8">
                  <c:v>1120</c:v>
                </c:pt>
                <c:pt idx="9">
                  <c:v>1130</c:v>
                </c:pt>
                <c:pt idx="10">
                  <c:v>1090</c:v>
                </c:pt>
                <c:pt idx="11">
                  <c:v>1190</c:v>
                </c:pt>
                <c:pt idx="12">
                  <c:v>1060</c:v>
                </c:pt>
                <c:pt idx="13">
                  <c:v>560</c:v>
                </c:pt>
                <c:pt idx="14">
                  <c:v>430</c:v>
                </c:pt>
                <c:pt idx="15">
                  <c:v>500</c:v>
                </c:pt>
                <c:pt idx="16">
                  <c:v>550</c:v>
                </c:pt>
                <c:pt idx="17">
                  <c:v>450</c:v>
                </c:pt>
                <c:pt idx="18">
                  <c:v>430</c:v>
                </c:pt>
                <c:pt idx="19">
                  <c:v>510</c:v>
                </c:pt>
                <c:pt idx="20">
                  <c:v>510</c:v>
                </c:pt>
                <c:pt idx="21">
                  <c:v>610</c:v>
                </c:pt>
                <c:pt idx="22">
                  <c:v>600</c:v>
                </c:pt>
                <c:pt idx="23">
                  <c:v>580</c:v>
                </c:pt>
                <c:pt idx="24">
                  <c:v>700</c:v>
                </c:pt>
                <c:pt idx="25">
                  <c:v>820</c:v>
                </c:pt>
                <c:pt idx="26">
                  <c:v>730</c:v>
                </c:pt>
                <c:pt idx="27">
                  <c:v>620</c:v>
                </c:pt>
                <c:pt idx="28">
                  <c:v>560</c:v>
                </c:pt>
                <c:pt idx="29">
                  <c:v>850</c:v>
                </c:pt>
                <c:pt idx="30">
                  <c:v>840</c:v>
                </c:pt>
                <c:pt idx="31">
                  <c:v>790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EBC-4B45-9DA7-A80417CFFDD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36316104"/>
        <c:axId val="836316432"/>
      </c:lineChart>
      <c:catAx>
        <c:axId val="836316104"/>
        <c:scaling>
          <c:orientation val="minMax"/>
        </c:scaling>
        <c:delete val="0"/>
        <c:axPos val="b"/>
        <c:title>
          <c:tx>
            <c:strRef>
              <c:f>SiartData!$K$5</c:f>
              <c:strCache>
                <c:ptCount val="1"/>
                <c:pt idx="0">
                  <c:v>Wythnos yn dechrau</c:v>
                </c:pt>
              </c:strCache>
            </c:strRef>
          </c:tx>
          <c:layout>
            <c:manualLayout>
              <c:xMode val="edge"/>
              <c:yMode val="edge"/>
              <c:x val="0.41667951471101078"/>
              <c:y val="0.8318985126859143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d\.m;@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6316432"/>
        <c:crosses val="autoZero"/>
        <c:auto val="0"/>
        <c:lblAlgn val="ctr"/>
        <c:lblOffset val="100"/>
        <c:noMultiLvlLbl val="0"/>
      </c:catAx>
      <c:valAx>
        <c:axId val="8363164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85000"/>
                </a:schemeClr>
              </a:solidFill>
              <a:round/>
            </a:ln>
            <a:effectLst/>
          </c:spPr>
        </c:majorGridlines>
        <c:numFmt formatCode="#,##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631610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82992915221261676"/>
          <c:y val="1.4266550014581511E-2"/>
          <c:w val="0.13980415909549765"/>
          <c:h val="0.1055096621694218"/>
        </c:manualLayout>
      </c:layout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000"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trlProps/ctrlProp1.xml><?xml version="1.0" encoding="utf-8"?>
<formControlPr xmlns="http://schemas.microsoft.com/office/spreadsheetml/2009/9/main" objectType="List" dx="39" fmlaLink="TableA1FormulasLabelControl" fmlaRange="TableA1FormulasLabels" noThreeD="1" sel="1" val="0"/>
</file>

<file path=xl/ctrlProps/ctrlProp2.xml><?xml version="1.0" encoding="utf-8"?>
<formControlPr xmlns="http://schemas.microsoft.com/office/spreadsheetml/2009/9/main" objectType="List" dx="39" fmlaLink="TableA2FormulasLabelControl" fmlaRange="TableA2FormulasLabels" noThreeD="1" sel="1" val="0"/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5184775</xdr:colOff>
      <xdr:row>12</xdr:row>
      <xdr:rowOff>152740</xdr:rowOff>
    </xdr:from>
    <xdr:to>
      <xdr:col>1</xdr:col>
      <xdr:colOff>5964555</xdr:colOff>
      <xdr:row>14</xdr:row>
      <xdr:rowOff>97081</xdr:rowOff>
    </xdr:to>
    <xdr:pic>
      <xdr:nvPicPr>
        <xdr:cNvPr id="2" name="Picture 3">
          <a:extLst>
            <a:ext uri="{FF2B5EF4-FFF2-40B4-BE49-F238E27FC236}">
              <a16:creationId xmlns:a16="http://schemas.microsoft.com/office/drawing/2014/main" id="{2E0EDBFE-0EB7-48FA-84D3-960D8FBAF0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195" t="79922" r="87154" b="13039"/>
        <a:stretch>
          <a:fillRect/>
        </a:stretch>
      </xdr:blipFill>
      <xdr:spPr bwMode="auto">
        <a:xfrm>
          <a:off x="6207125" y="3308690"/>
          <a:ext cx="779780" cy="433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304800</xdr:colOff>
      <xdr:row>0</xdr:row>
      <xdr:rowOff>76200</xdr:rowOff>
    </xdr:from>
    <xdr:to>
      <xdr:col>5</xdr:col>
      <xdr:colOff>74295</xdr:colOff>
      <xdr:row>4</xdr:row>
      <xdr:rowOff>111125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BD46354B-D46F-4223-B9E8-4C0A75D4A33B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90350" y="76200"/>
          <a:ext cx="1769745" cy="123507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3</xdr:row>
      <xdr:rowOff>0</xdr:rowOff>
    </xdr:from>
    <xdr:ext cx="5448300" cy="3257550"/>
    <xdr:graphicFrame macro="">
      <xdr:nvGraphicFramePr>
        <xdr:cNvPr id="15" name="Chart 14">
          <a:extLst>
            <a:ext uri="{FF2B5EF4-FFF2-40B4-BE49-F238E27FC236}">
              <a16:creationId xmlns:a16="http://schemas.microsoft.com/office/drawing/2014/main" id="{BF32CD20-AC5F-42C6-A356-370C2E639FA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oneCellAnchor>
</xdr:wsDr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5.5063E-7</cdr:x>
      <cdr:y>0</cdr:y>
    </cdr:from>
    <cdr:to>
      <cdr:x>0.3042</cdr:x>
      <cdr:y>0.11988</cdr:y>
    </cdr:to>
    <cdr:sp macro="" textlink="SiartData!$K$6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72C1BEB3-15A7-4BEA-B78C-4FA481054A8D}"/>
            </a:ext>
          </a:extLst>
        </cdr:cNvPr>
        <cdr:cNvSpPr txBox="1"/>
      </cdr:nvSpPr>
      <cdr:spPr>
        <a:xfrm xmlns:a="http://schemas.openxmlformats.org/drawingml/2006/main">
          <a:off x="3" y="0"/>
          <a:ext cx="1657348" cy="39051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ctr"/>
          <a:fld id="{D9BF492D-80BA-487A-92F9-A86E841C5A2B}" type="TxLink">
            <a:rPr lang="en-US" sz="1000" b="1" i="0" u="none" strike="noStrike">
              <a:solidFill>
                <a:srgbClr val="000000"/>
              </a:solidFill>
              <a:latin typeface="Arial"/>
              <a:cs typeface="Arial"/>
            </a:rPr>
            <a:pPr algn="ctr"/>
            <a:t>Nifer y trafodiadau y’i cyflwynwyd</a:t>
          </a:fld>
          <a:endParaRPr lang="en-US" sz="10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</cdr:x>
      <cdr:y>0.88304</cdr:y>
    </cdr:from>
    <cdr:to>
      <cdr:x>1</cdr:x>
      <cdr:y>1</cdr:y>
    </cdr:to>
    <cdr:sp macro="" textlink="SiartData!$J$40">
      <cdr:nvSpPr>
        <cdr:cNvPr id="3" name="TextBox 1">
          <a:extLst xmlns:a="http://schemas.openxmlformats.org/drawingml/2006/main">
            <a:ext uri="{FF2B5EF4-FFF2-40B4-BE49-F238E27FC236}">
              <a16:creationId xmlns:a16="http://schemas.microsoft.com/office/drawing/2014/main" id="{81E3F254-FEAC-4773-9885-C1C1F04333C0}"/>
            </a:ext>
          </a:extLst>
        </cdr:cNvPr>
        <cdr:cNvSpPr txBox="1"/>
      </cdr:nvSpPr>
      <cdr:spPr>
        <a:xfrm xmlns:a="http://schemas.openxmlformats.org/drawingml/2006/main">
          <a:off x="0" y="2876551"/>
          <a:ext cx="5448300" cy="38099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1D3841A3-DF6D-43AA-892E-05BE785FAE71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¹ Sylwch fod y siart hon yn cynnwys nifer fach o drafodiadau a ddaeth i rym ym mis Awst 2020.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</c:userShapes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323850</xdr:colOff>
          <xdr:row>0</xdr:row>
          <xdr:rowOff>152400</xdr:rowOff>
        </xdr:from>
        <xdr:to>
          <xdr:col>11</xdr:col>
          <xdr:colOff>247650</xdr:colOff>
          <xdr:row>4</xdr:row>
          <xdr:rowOff>73025</xdr:rowOff>
        </xdr:to>
        <xdr:sp macro="" textlink="">
          <xdr:nvSpPr>
            <xdr:cNvPr id="11265" name="List Box 1" hidden="1">
              <a:extLst>
                <a:ext uri="{63B3BB69-23CF-44E3-9099-C40C66FF867C}">
                  <a14:compatExt spid="_x0000_s11265"/>
                </a:ext>
                <a:ext uri="{FF2B5EF4-FFF2-40B4-BE49-F238E27FC236}">
                  <a16:creationId xmlns:a16="http://schemas.microsoft.com/office/drawing/2014/main" id="{11CF9B19-9075-4296-A759-A33A365EEC9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5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523875</xdr:colOff>
          <xdr:row>1</xdr:row>
          <xdr:rowOff>19050</xdr:rowOff>
        </xdr:from>
        <xdr:to>
          <xdr:col>12</xdr:col>
          <xdr:colOff>473075</xdr:colOff>
          <xdr:row>4</xdr:row>
          <xdr:rowOff>149225</xdr:rowOff>
        </xdr:to>
        <xdr:sp macro="" textlink="">
          <xdr:nvSpPr>
            <xdr:cNvPr id="12289" name="List Box 1" hidden="1">
              <a:extLst>
                <a:ext uri="{63B3BB69-23CF-44E3-9099-C40C66FF867C}">
                  <a14:compatExt spid="_x0000_s12289"/>
                </a:ext>
                <a:ext uri="{FF2B5EF4-FFF2-40B4-BE49-F238E27FC236}">
                  <a16:creationId xmlns:a16="http://schemas.microsoft.com/office/drawing/2014/main" id="{5BA1D858-396E-4D6A-A1B2-71B46FCB15A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Statistical%20Releases/LTT/2020/2020-08-21/LTT%20release%20-%20tables%20and%20charts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kUpReliefs"/>
      <sheetName val="msqReleaseDates"/>
      <sheetName val="msqRevisions"/>
      <sheetName val="msqTransactions"/>
      <sheetName val="msqExclusions"/>
      <sheetName val="msqReliefs"/>
      <sheetName val="msqRefunds"/>
      <sheetName val="msqWeeklySub"/>
      <sheetName val="msqCash"/>
      <sheetName val="Contents"/>
      <sheetName val="ChartData"/>
      <sheetName val="Table1"/>
      <sheetName val="Table3"/>
      <sheetName val="Table4"/>
      <sheetName val="Table5"/>
      <sheetName val="Table2"/>
      <sheetName val="Table6"/>
      <sheetName val="Table6a"/>
      <sheetName val="Table7"/>
      <sheetName val="Fig1.1"/>
      <sheetName val="Fig2.2"/>
      <sheetName val="Fig2.3"/>
      <sheetName val="Fig2.4"/>
      <sheetName val="C - tables"/>
      <sheetName val="C - charts"/>
      <sheetName val="C - revisions"/>
      <sheetName val="Transaction"/>
      <sheetName val="Tax"/>
      <sheetName val="TableA1Formulas"/>
      <sheetName val="TableA1Hide"/>
      <sheetName val="TableA2Formulas"/>
      <sheetName val="TableA2Hide"/>
      <sheetName val="TestCharts"/>
      <sheetName val="Monitor effective"/>
    </sheetNames>
    <sheetDataSet>
      <sheetData sheetId="0" refreshError="1"/>
      <sheetData sheetId="1">
        <row r="2">
          <cell r="B2" t="str">
            <v>ReleasePoint</v>
          </cell>
        </row>
      </sheetData>
      <sheetData sheetId="2">
        <row r="1">
          <cell r="B1" t="str">
            <v>stats_ltt.RevisionsAnalysis</v>
          </cell>
        </row>
      </sheetData>
      <sheetData sheetId="3">
        <row r="1">
          <cell r="B1" t="str">
            <v>stats_ltt.TransactionCube</v>
          </cell>
        </row>
      </sheetData>
      <sheetData sheetId="4">
        <row r="1">
          <cell r="A1" t="str">
            <v>stats_ltt.ExclusionCube</v>
          </cell>
        </row>
      </sheetData>
      <sheetData sheetId="5">
        <row r="1">
          <cell r="B1" t="str">
            <v>stats_ltt.ReliefTypeCube</v>
          </cell>
        </row>
      </sheetData>
      <sheetData sheetId="6">
        <row r="1">
          <cell r="A1" t="str">
            <v>Get effective years, quarters &amp; months - then refund approved years, quarters and months</v>
          </cell>
        </row>
      </sheetData>
      <sheetData sheetId="7">
        <row r="1">
          <cell r="A1" t="str">
            <v>ltt_MonitorInitialSubmissionsByTransTypePivot</v>
          </cell>
        </row>
      </sheetData>
      <sheetData sheetId="8">
        <row r="1">
          <cell r="A1" t="str">
            <v>stats_ltt.CashCube</v>
          </cell>
        </row>
      </sheetData>
      <sheetData sheetId="9">
        <row r="1">
          <cell r="H1">
            <v>84</v>
          </cell>
        </row>
      </sheetData>
      <sheetData sheetId="10">
        <row r="1">
          <cell r="K1">
            <v>1</v>
          </cell>
        </row>
        <row r="7">
          <cell r="P7" t="str">
            <v>Wythnos yn dechrau</v>
          </cell>
        </row>
        <row r="9">
          <cell r="P9">
            <v>2020</v>
          </cell>
          <cell r="S9">
            <v>2019</v>
          </cell>
        </row>
        <row r="10">
          <cell r="O10">
            <v>43834</v>
          </cell>
          <cell r="P10">
            <v>910</v>
          </cell>
          <cell r="S10">
            <v>1140</v>
          </cell>
        </row>
        <row r="11">
          <cell r="O11">
            <v>43841</v>
          </cell>
          <cell r="P11">
            <v>900</v>
          </cell>
          <cell r="S11">
            <v>1010</v>
          </cell>
        </row>
        <row r="12">
          <cell r="O12">
            <v>43848</v>
          </cell>
          <cell r="P12">
            <v>910</v>
          </cell>
          <cell r="S12">
            <v>950</v>
          </cell>
        </row>
        <row r="13">
          <cell r="O13">
            <v>43855</v>
          </cell>
          <cell r="P13">
            <v>1090</v>
          </cell>
          <cell r="S13">
            <v>1080</v>
          </cell>
        </row>
        <row r="14">
          <cell r="O14">
            <v>43862</v>
          </cell>
          <cell r="P14">
            <v>1210</v>
          </cell>
          <cell r="S14">
            <v>1120</v>
          </cell>
        </row>
        <row r="15">
          <cell r="O15">
            <v>43869</v>
          </cell>
          <cell r="P15">
            <v>1040</v>
          </cell>
          <cell r="S15">
            <v>1030</v>
          </cell>
        </row>
        <row r="16">
          <cell r="O16">
            <v>43876</v>
          </cell>
          <cell r="P16">
            <v>1100</v>
          </cell>
          <cell r="S16">
            <v>1080</v>
          </cell>
        </row>
        <row r="17">
          <cell r="O17">
            <v>43883</v>
          </cell>
          <cell r="P17">
            <v>1130</v>
          </cell>
          <cell r="S17">
            <v>1150</v>
          </cell>
        </row>
        <row r="18">
          <cell r="O18">
            <v>43890</v>
          </cell>
          <cell r="P18">
            <v>1120</v>
          </cell>
          <cell r="S18">
            <v>1070</v>
          </cell>
        </row>
        <row r="19">
          <cell r="O19">
            <v>43897</v>
          </cell>
          <cell r="P19">
            <v>1130</v>
          </cell>
          <cell r="S19">
            <v>1090</v>
          </cell>
        </row>
        <row r="20">
          <cell r="O20">
            <v>43904</v>
          </cell>
          <cell r="P20">
            <v>1090</v>
          </cell>
          <cell r="S20">
            <v>1020</v>
          </cell>
        </row>
        <row r="21">
          <cell r="O21">
            <v>43911</v>
          </cell>
          <cell r="P21">
            <v>1190</v>
          </cell>
          <cell r="S21">
            <v>1190</v>
          </cell>
        </row>
        <row r="22">
          <cell r="O22">
            <v>43918</v>
          </cell>
          <cell r="P22">
            <v>1060</v>
          </cell>
          <cell r="S22">
            <v>1330</v>
          </cell>
        </row>
        <row r="23">
          <cell r="O23">
            <v>43925</v>
          </cell>
          <cell r="P23">
            <v>560</v>
          </cell>
          <cell r="S23">
            <v>1210</v>
          </cell>
        </row>
        <row r="24">
          <cell r="O24">
            <v>43932</v>
          </cell>
          <cell r="P24">
            <v>430</v>
          </cell>
          <cell r="S24">
            <v>1090</v>
          </cell>
        </row>
        <row r="25">
          <cell r="O25">
            <v>43939</v>
          </cell>
          <cell r="P25">
            <v>500</v>
          </cell>
          <cell r="S25">
            <v>860</v>
          </cell>
        </row>
        <row r="26">
          <cell r="O26">
            <v>43946</v>
          </cell>
          <cell r="P26">
            <v>550</v>
          </cell>
          <cell r="S26">
            <v>1160</v>
          </cell>
        </row>
        <row r="27">
          <cell r="O27">
            <v>43953</v>
          </cell>
          <cell r="P27">
            <v>450</v>
          </cell>
          <cell r="S27">
            <v>890</v>
          </cell>
        </row>
        <row r="28">
          <cell r="O28">
            <v>43960</v>
          </cell>
          <cell r="P28">
            <v>430</v>
          </cell>
          <cell r="S28">
            <v>1010</v>
          </cell>
        </row>
        <row r="29">
          <cell r="O29">
            <v>43967</v>
          </cell>
          <cell r="P29">
            <v>510</v>
          </cell>
          <cell r="S29">
            <v>1150</v>
          </cell>
        </row>
        <row r="30">
          <cell r="O30">
            <v>43974</v>
          </cell>
          <cell r="P30">
            <v>510</v>
          </cell>
          <cell r="S30">
            <v>1000</v>
          </cell>
        </row>
        <row r="31">
          <cell r="O31">
            <v>43981</v>
          </cell>
          <cell r="P31">
            <v>610</v>
          </cell>
          <cell r="S31">
            <v>1250</v>
          </cell>
        </row>
        <row r="32">
          <cell r="O32">
            <v>43988</v>
          </cell>
          <cell r="P32">
            <v>600</v>
          </cell>
          <cell r="S32">
            <v>1180</v>
          </cell>
        </row>
        <row r="33">
          <cell r="O33">
            <v>43995</v>
          </cell>
          <cell r="P33">
            <v>580</v>
          </cell>
          <cell r="S33">
            <v>1120</v>
          </cell>
        </row>
        <row r="34">
          <cell r="O34">
            <v>44002</v>
          </cell>
          <cell r="P34">
            <v>700</v>
          </cell>
          <cell r="S34">
            <v>1350</v>
          </cell>
        </row>
        <row r="35">
          <cell r="O35">
            <v>44009</v>
          </cell>
          <cell r="P35">
            <v>820</v>
          </cell>
          <cell r="S35">
            <v>1460</v>
          </cell>
        </row>
        <row r="36">
          <cell r="O36">
            <v>44016</v>
          </cell>
          <cell r="P36">
            <v>730</v>
          </cell>
          <cell r="S36">
            <v>1240</v>
          </cell>
        </row>
        <row r="37">
          <cell r="O37">
            <v>44023</v>
          </cell>
          <cell r="P37">
            <v>620</v>
          </cell>
          <cell r="S37">
            <v>1300</v>
          </cell>
        </row>
        <row r="38">
          <cell r="O38">
            <v>44030</v>
          </cell>
          <cell r="P38">
            <v>560</v>
          </cell>
          <cell r="S38">
            <v>1290</v>
          </cell>
        </row>
        <row r="39">
          <cell r="O39">
            <v>44037</v>
          </cell>
          <cell r="P39">
            <v>850</v>
          </cell>
          <cell r="S39">
            <v>1340</v>
          </cell>
        </row>
        <row r="40">
          <cell r="O40">
            <v>44044</v>
          </cell>
          <cell r="P40">
            <v>840</v>
          </cell>
          <cell r="S40">
            <v>1260</v>
          </cell>
        </row>
        <row r="41">
          <cell r="O41">
            <v>44051</v>
          </cell>
          <cell r="P41">
            <v>790</v>
          </cell>
          <cell r="S41">
            <v>1190</v>
          </cell>
        </row>
        <row r="46">
          <cell r="P46" t="str">
            <v>Mis dod i rym</v>
          </cell>
        </row>
        <row r="48">
          <cell r="P48" t="str">
            <v>Preswyl: 2018-19</v>
          </cell>
          <cell r="Q48" t="str">
            <v>Preswyl: 2019-20 (r)</v>
          </cell>
          <cell r="R48" t="str">
            <v>Preswyl: 2020-21 (p) (r)</v>
          </cell>
          <cell r="S48" t="str">
            <v>Amhreswyl: 2018-19</v>
          </cell>
          <cell r="T48" t="str">
            <v>Amhreswyl: 2019-20 (r)</v>
          </cell>
          <cell r="U48" t="str">
            <v>Amhreswyl: 2020-21 (p) (r)</v>
          </cell>
        </row>
        <row r="49">
          <cell r="O49" t="str">
            <v>Ebr</v>
          </cell>
          <cell r="P49">
            <v>3890</v>
          </cell>
          <cell r="Q49">
            <v>4020</v>
          </cell>
          <cell r="R49">
            <v>1750</v>
          </cell>
          <cell r="S49">
            <v>490</v>
          </cell>
          <cell r="T49">
            <v>530</v>
          </cell>
          <cell r="U49">
            <v>370</v>
          </cell>
        </row>
        <row r="50">
          <cell r="O50" t="str">
            <v>Mai</v>
          </cell>
          <cell r="P50">
            <v>4350</v>
          </cell>
          <cell r="Q50">
            <v>4560</v>
          </cell>
          <cell r="R50">
            <v>1940</v>
          </cell>
          <cell r="S50">
            <v>460</v>
          </cell>
          <cell r="T50">
            <v>530</v>
          </cell>
          <cell r="U50">
            <v>260</v>
          </cell>
        </row>
        <row r="51">
          <cell r="O51" t="str">
            <v>Meh</v>
          </cell>
          <cell r="P51">
            <v>4990</v>
          </cell>
          <cell r="Q51">
            <v>4660</v>
          </cell>
          <cell r="R51">
            <v>2560</v>
          </cell>
          <cell r="S51">
            <v>480</v>
          </cell>
          <cell r="T51">
            <v>460</v>
          </cell>
          <cell r="U51">
            <v>340</v>
          </cell>
        </row>
        <row r="52">
          <cell r="O52" t="str">
            <v>Gor</v>
          </cell>
          <cell r="P52">
            <v>4860</v>
          </cell>
          <cell r="Q52">
            <v>5020</v>
          </cell>
          <cell r="S52">
            <v>490</v>
          </cell>
          <cell r="T52">
            <v>590</v>
          </cell>
        </row>
        <row r="53">
          <cell r="O53" t="str">
            <v>Aws</v>
          </cell>
          <cell r="P53">
            <v>5460</v>
          </cell>
          <cell r="Q53">
            <v>5270</v>
          </cell>
          <cell r="S53">
            <v>530</v>
          </cell>
          <cell r="T53">
            <v>470</v>
          </cell>
        </row>
        <row r="54">
          <cell r="O54" t="str">
            <v>Med</v>
          </cell>
          <cell r="P54">
            <v>4540</v>
          </cell>
          <cell r="Q54">
            <v>4640</v>
          </cell>
          <cell r="S54">
            <v>470</v>
          </cell>
          <cell r="T54">
            <v>500</v>
          </cell>
        </row>
        <row r="55">
          <cell r="O55" t="str">
            <v>Hyd</v>
          </cell>
          <cell r="P55">
            <v>5050</v>
          </cell>
          <cell r="Q55">
            <v>5060</v>
          </cell>
          <cell r="S55">
            <v>600</v>
          </cell>
          <cell r="T55">
            <v>530</v>
          </cell>
        </row>
        <row r="56">
          <cell r="O56" t="str">
            <v>Tac</v>
          </cell>
          <cell r="P56">
            <v>5790</v>
          </cell>
          <cell r="Q56">
            <v>5220</v>
          </cell>
          <cell r="S56">
            <v>550</v>
          </cell>
          <cell r="T56">
            <v>470</v>
          </cell>
        </row>
        <row r="57">
          <cell r="O57" t="str">
            <v>Rha</v>
          </cell>
          <cell r="P57">
            <v>4930</v>
          </cell>
          <cell r="Q57">
            <v>4890</v>
          </cell>
          <cell r="S57">
            <v>530</v>
          </cell>
          <cell r="T57">
            <v>520</v>
          </cell>
        </row>
        <row r="58">
          <cell r="O58" t="str">
            <v>Ion</v>
          </cell>
          <cell r="P58">
            <v>3590</v>
          </cell>
          <cell r="Q58">
            <v>3840</v>
          </cell>
          <cell r="S58">
            <v>440</v>
          </cell>
          <cell r="T58">
            <v>530</v>
          </cell>
        </row>
        <row r="59">
          <cell r="O59" t="str">
            <v>Chw</v>
          </cell>
          <cell r="P59">
            <v>3860</v>
          </cell>
          <cell r="Q59">
            <v>3940</v>
          </cell>
          <cell r="S59">
            <v>460</v>
          </cell>
          <cell r="T59">
            <v>430</v>
          </cell>
        </row>
        <row r="60">
          <cell r="O60" t="str">
            <v>Maw</v>
          </cell>
          <cell r="P60">
            <v>4410</v>
          </cell>
          <cell r="Q60">
            <v>4100</v>
          </cell>
          <cell r="S60">
            <v>670</v>
          </cell>
          <cell r="T60">
            <v>550</v>
          </cell>
        </row>
        <row r="66">
          <cell r="P66" t="str">
            <v>Mis dod i rym</v>
          </cell>
        </row>
        <row r="68">
          <cell r="P68" t="str">
            <v>Preswyl: 2018-19</v>
          </cell>
          <cell r="Q68" t="str">
            <v>Preswyl: 2019-20 (r)</v>
          </cell>
          <cell r="R68" t="str">
            <v>Preswyl: 2020-21 (p) (r)</v>
          </cell>
          <cell r="S68" t="str">
            <v>Amhreswyl: 2018-19</v>
          </cell>
          <cell r="T68" t="str">
            <v>Amhreswyl: 2019-20 (r)</v>
          </cell>
          <cell r="U68" t="str">
            <v>Amhreswyl: 2020-21 (p) (r)</v>
          </cell>
        </row>
        <row r="69">
          <cell r="O69" t="str">
            <v>Ebr</v>
          </cell>
          <cell r="P69">
            <v>8.9</v>
          </cell>
          <cell r="Q69">
            <v>10.4</v>
          </cell>
          <cell r="R69">
            <v>4.9000000000000004</v>
          </cell>
          <cell r="S69">
            <v>6</v>
          </cell>
          <cell r="T69">
            <v>2.9</v>
          </cell>
          <cell r="U69">
            <v>5.2</v>
          </cell>
        </row>
        <row r="70">
          <cell r="O70" t="str">
            <v>Mai</v>
          </cell>
          <cell r="P70">
            <v>10</v>
          </cell>
          <cell r="Q70">
            <v>12</v>
          </cell>
          <cell r="R70">
            <v>5.5</v>
          </cell>
          <cell r="S70">
            <v>3.6</v>
          </cell>
          <cell r="T70">
            <v>7.8</v>
          </cell>
          <cell r="U70">
            <v>1.3</v>
          </cell>
        </row>
        <row r="71">
          <cell r="O71" t="str">
            <v>Meh</v>
          </cell>
          <cell r="P71">
            <v>12.9</v>
          </cell>
          <cell r="Q71">
            <v>13</v>
          </cell>
          <cell r="R71">
            <v>7.8</v>
          </cell>
          <cell r="S71">
            <v>5.8</v>
          </cell>
          <cell r="T71">
            <v>3.5</v>
          </cell>
          <cell r="U71">
            <v>2.2000000000000002</v>
          </cell>
        </row>
        <row r="72">
          <cell r="O72" t="str">
            <v>Gor</v>
          </cell>
          <cell r="P72">
            <v>13.2</v>
          </cell>
          <cell r="Q72">
            <v>14.3</v>
          </cell>
          <cell r="S72">
            <v>8</v>
          </cell>
          <cell r="T72">
            <v>5</v>
          </cell>
        </row>
        <row r="73">
          <cell r="O73" t="str">
            <v>Aws</v>
          </cell>
          <cell r="P73">
            <v>15.1</v>
          </cell>
          <cell r="Q73">
            <v>17</v>
          </cell>
          <cell r="S73">
            <v>3.8</v>
          </cell>
          <cell r="T73">
            <v>3.7</v>
          </cell>
        </row>
        <row r="74">
          <cell r="O74" t="str">
            <v>Med</v>
          </cell>
          <cell r="P74">
            <v>13.3</v>
          </cell>
          <cell r="Q74">
            <v>13.5</v>
          </cell>
          <cell r="S74">
            <v>5.9</v>
          </cell>
          <cell r="T74">
            <v>8.3000000000000007</v>
          </cell>
        </row>
        <row r="75">
          <cell r="O75" t="str">
            <v>Hyd</v>
          </cell>
          <cell r="P75">
            <v>14.4</v>
          </cell>
          <cell r="Q75">
            <v>15.6</v>
          </cell>
          <cell r="S75">
            <v>6.6</v>
          </cell>
          <cell r="T75">
            <v>4.4000000000000004</v>
          </cell>
        </row>
        <row r="76">
          <cell r="O76" t="str">
            <v>Tac</v>
          </cell>
          <cell r="P76">
            <v>16.600000000000001</v>
          </cell>
          <cell r="Q76">
            <v>16.600000000000001</v>
          </cell>
          <cell r="S76">
            <v>5.6</v>
          </cell>
          <cell r="T76">
            <v>6.4</v>
          </cell>
        </row>
        <row r="77">
          <cell r="O77" t="str">
            <v>Rha</v>
          </cell>
          <cell r="P77">
            <v>13.3</v>
          </cell>
          <cell r="Q77">
            <v>14.7</v>
          </cell>
          <cell r="S77">
            <v>7.5</v>
          </cell>
          <cell r="T77">
            <v>9.4</v>
          </cell>
        </row>
        <row r="78">
          <cell r="O78" t="str">
            <v>Ion</v>
          </cell>
          <cell r="P78">
            <v>10.199999999999999</v>
          </cell>
          <cell r="Q78">
            <v>12.6</v>
          </cell>
          <cell r="S78">
            <v>6.9</v>
          </cell>
          <cell r="T78">
            <v>7.6</v>
          </cell>
        </row>
        <row r="79">
          <cell r="O79" t="str">
            <v>Chw</v>
          </cell>
          <cell r="P79">
            <v>9.8000000000000007</v>
          </cell>
          <cell r="Q79">
            <v>12.5</v>
          </cell>
          <cell r="S79">
            <v>5.4</v>
          </cell>
          <cell r="T79">
            <v>4</v>
          </cell>
        </row>
        <row r="80">
          <cell r="O80" t="str">
            <v>Maw</v>
          </cell>
          <cell r="P80">
            <v>11.4</v>
          </cell>
          <cell r="Q80">
            <v>12.9</v>
          </cell>
          <cell r="S80">
            <v>8.1</v>
          </cell>
          <cell r="T80">
            <v>5.4</v>
          </cell>
        </row>
        <row r="87">
          <cell r="P87" t="str">
            <v>Math o drafodiad</v>
          </cell>
        </row>
        <row r="89">
          <cell r="P89" t="str">
            <v>Preswyl</v>
          </cell>
          <cell r="Q89" t="str">
            <v>Amhreswyl</v>
          </cell>
        </row>
        <row r="90">
          <cell r="O90" t="str">
            <v>Trawsgludo / trosglwyddo perchnogaeth ¹</v>
          </cell>
          <cell r="P90">
            <v>0.94699999999999995</v>
          </cell>
          <cell r="Q90">
            <v>0.65400000000000003</v>
          </cell>
        </row>
        <row r="91">
          <cell r="O91" t="str">
            <v>Rhoi les newydd</v>
          </cell>
          <cell r="P91">
            <v>1.2E-2</v>
          </cell>
          <cell r="Q91">
            <v>0.314</v>
          </cell>
        </row>
        <row r="92">
          <cell r="O92" t="str">
            <v>Aseinio les</v>
          </cell>
          <cell r="P92">
            <v>4.1000000000000002E-2</v>
          </cell>
          <cell r="Q92">
            <v>3.2000000000000001E-2</v>
          </cell>
        </row>
        <row r="100">
          <cell r="P100" t="str">
            <v>Chwarter dod i rym</v>
          </cell>
        </row>
        <row r="102">
          <cell r="P102" t="str">
            <v>Hyd at a gan gynnwys £180,000</v>
          </cell>
          <cell r="Q102" t="str">
            <v>£180,001 - £250,000</v>
          </cell>
          <cell r="R102" t="str">
            <v>£250,001 - 400,000</v>
          </cell>
          <cell r="S102" t="str">
            <v>Dros £400,000</v>
          </cell>
        </row>
        <row r="103">
          <cell r="O103" t="str">
            <v xml:space="preserve">Ebr - Meh 18 </v>
          </cell>
          <cell r="P103">
            <v>8740</v>
          </cell>
          <cell r="Q103">
            <v>2370</v>
          </cell>
          <cell r="R103">
            <v>1680</v>
          </cell>
          <cell r="S103">
            <v>450</v>
          </cell>
        </row>
        <row r="104">
          <cell r="O104" t="str">
            <v xml:space="preserve">Gor - Med 18 </v>
          </cell>
          <cell r="P104">
            <v>9210</v>
          </cell>
          <cell r="Q104">
            <v>2800</v>
          </cell>
          <cell r="R104">
            <v>2170</v>
          </cell>
          <cell r="S104">
            <v>680</v>
          </cell>
        </row>
        <row r="105">
          <cell r="O105" t="str">
            <v xml:space="preserve">Hyd - Rha 18 </v>
          </cell>
          <cell r="P105">
            <v>9850</v>
          </cell>
          <cell r="Q105">
            <v>2960</v>
          </cell>
          <cell r="R105">
            <v>2280</v>
          </cell>
          <cell r="S105">
            <v>680</v>
          </cell>
        </row>
        <row r="106">
          <cell r="O106" t="str">
            <v xml:space="preserve">Ion - Maw 19 </v>
          </cell>
          <cell r="P106">
            <v>7780</v>
          </cell>
          <cell r="Q106">
            <v>2050</v>
          </cell>
          <cell r="R106">
            <v>1570</v>
          </cell>
          <cell r="S106">
            <v>460</v>
          </cell>
        </row>
        <row r="107">
          <cell r="O107" t="str">
            <v xml:space="preserve">Ebr - Meh 19 </v>
          </cell>
          <cell r="P107">
            <v>8350</v>
          </cell>
          <cell r="Q107">
            <v>2440</v>
          </cell>
          <cell r="R107">
            <v>1950</v>
          </cell>
          <cell r="S107">
            <v>500</v>
          </cell>
        </row>
        <row r="108">
          <cell r="O108" t="str">
            <v xml:space="preserve">Gor - Med 19 </v>
          </cell>
          <cell r="P108">
            <v>9160</v>
          </cell>
          <cell r="Q108">
            <v>2900</v>
          </cell>
          <cell r="R108">
            <v>2190</v>
          </cell>
          <cell r="S108">
            <v>680</v>
          </cell>
        </row>
        <row r="109">
          <cell r="O109" t="str">
            <v xml:space="preserve">Hyd - Rha 19 </v>
          </cell>
          <cell r="P109">
            <v>9070</v>
          </cell>
          <cell r="Q109">
            <v>2980</v>
          </cell>
          <cell r="R109">
            <v>2430</v>
          </cell>
          <cell r="S109">
            <v>700</v>
          </cell>
        </row>
        <row r="110">
          <cell r="O110" t="str">
            <v xml:space="preserve">Ion - Maw 20 (r) </v>
          </cell>
          <cell r="P110">
            <v>7410</v>
          </cell>
          <cell r="Q110">
            <v>2170</v>
          </cell>
          <cell r="R110">
            <v>1720</v>
          </cell>
          <cell r="S110">
            <v>580</v>
          </cell>
        </row>
        <row r="111">
          <cell r="O111" t="str">
            <v>Ebr - Meh 20 (p)</v>
          </cell>
          <cell r="P111">
            <v>4010</v>
          </cell>
          <cell r="Q111">
            <v>1200</v>
          </cell>
          <cell r="R111">
            <v>790</v>
          </cell>
          <cell r="S111">
            <v>250</v>
          </cell>
        </row>
        <row r="117">
          <cell r="P117" t="str">
            <v>Chwarter dod i rym</v>
          </cell>
        </row>
        <row r="119">
          <cell r="P119" t="str">
            <v>Hyd at a gan gynnwys £180,000</v>
          </cell>
          <cell r="Q119" t="str">
            <v>£180,001 - £250,000</v>
          </cell>
          <cell r="R119" t="str">
            <v>£250,001 - 400,000</v>
          </cell>
          <cell r="S119" t="str">
            <v>Dros £400,000</v>
          </cell>
        </row>
        <row r="120">
          <cell r="O120" t="str">
            <v xml:space="preserve">Ebr - Meh 18 (r) </v>
          </cell>
          <cell r="P120">
            <v>7.1</v>
          </cell>
          <cell r="Q120">
            <v>4.9000000000000004</v>
          </cell>
          <cell r="R120">
            <v>10.9</v>
          </cell>
          <cell r="S120">
            <v>8.9</v>
          </cell>
        </row>
        <row r="121">
          <cell r="O121" t="str">
            <v xml:space="preserve">Gor - Med 18 (r) </v>
          </cell>
          <cell r="P121">
            <v>7</v>
          </cell>
          <cell r="Q121">
            <v>5.9</v>
          </cell>
          <cell r="R121">
            <v>14.4</v>
          </cell>
          <cell r="S121">
            <v>14.2</v>
          </cell>
        </row>
        <row r="122">
          <cell r="O122" t="str">
            <v xml:space="preserve">Hyd - Rha 18 (r) </v>
          </cell>
          <cell r="P122">
            <v>7.4</v>
          </cell>
          <cell r="Q122">
            <v>6.1</v>
          </cell>
          <cell r="R122">
            <v>15.4</v>
          </cell>
          <cell r="S122">
            <v>15.3</v>
          </cell>
        </row>
        <row r="123">
          <cell r="O123" t="str">
            <v xml:space="preserve">Ion - Maw 19 (r) </v>
          </cell>
          <cell r="P123">
            <v>6.4</v>
          </cell>
          <cell r="Q123">
            <v>4.5</v>
          </cell>
          <cell r="R123">
            <v>10.8</v>
          </cell>
          <cell r="S123">
            <v>9.6999999999999993</v>
          </cell>
        </row>
        <row r="124">
          <cell r="O124" t="str">
            <v xml:space="preserve">Ebr - Meh 19 (r) </v>
          </cell>
          <cell r="P124">
            <v>6.8</v>
          </cell>
          <cell r="Q124">
            <v>5.3</v>
          </cell>
          <cell r="R124">
            <v>12.9</v>
          </cell>
          <cell r="S124">
            <v>10.5</v>
          </cell>
        </row>
        <row r="125">
          <cell r="O125" t="str">
            <v xml:space="preserve">Gor - Med 19 (r) </v>
          </cell>
          <cell r="P125">
            <v>7.5</v>
          </cell>
          <cell r="Q125">
            <v>6.5</v>
          </cell>
          <cell r="R125">
            <v>15</v>
          </cell>
          <cell r="S125">
            <v>15.7</v>
          </cell>
        </row>
        <row r="126">
          <cell r="O126" t="str">
            <v xml:space="preserve">Hyd - Rha 19 (r) </v>
          </cell>
          <cell r="P126">
            <v>7.5</v>
          </cell>
          <cell r="Q126">
            <v>6.7</v>
          </cell>
          <cell r="R126">
            <v>16.7</v>
          </cell>
          <cell r="S126">
            <v>16</v>
          </cell>
        </row>
        <row r="127">
          <cell r="O127" t="str">
            <v xml:space="preserve">Ion - Maw 20 (r) </v>
          </cell>
          <cell r="P127">
            <v>6.7</v>
          </cell>
          <cell r="Q127">
            <v>5.3</v>
          </cell>
          <cell r="R127">
            <v>12.1</v>
          </cell>
          <cell r="S127">
            <v>14</v>
          </cell>
        </row>
        <row r="128">
          <cell r="O128" t="str">
            <v>Ebr - Meh 20 (p)</v>
          </cell>
          <cell r="P128">
            <v>3.2</v>
          </cell>
          <cell r="Q128">
            <v>2.7</v>
          </cell>
          <cell r="R128">
            <v>5.5</v>
          </cell>
          <cell r="S128">
            <v>6.7</v>
          </cell>
        </row>
        <row r="135">
          <cell r="P135" t="str">
            <v xml:space="preserve">Band treth breswyl </v>
          </cell>
        </row>
        <row r="137">
          <cell r="P137" t="str">
            <v xml:space="preserve">Nifer y trafodiadau (p) </v>
          </cell>
          <cell r="Q137" t="str">
            <v xml:space="preserve">Treth yn ddyledus (p) </v>
          </cell>
        </row>
        <row r="138">
          <cell r="O138" t="str">
            <v>Hyd at a gan gynnwys £180,000</v>
          </cell>
          <cell r="P138">
            <v>0.64100000000000001</v>
          </cell>
          <cell r="Q138">
            <v>0.17699999999999999</v>
          </cell>
        </row>
        <row r="139">
          <cell r="O139" t="str">
            <v>£180,001 - £250,000</v>
          </cell>
          <cell r="P139">
            <v>0.192</v>
          </cell>
          <cell r="Q139">
            <v>0.151</v>
          </cell>
        </row>
        <row r="140">
          <cell r="O140" t="str">
            <v>£250,001 - 400,000</v>
          </cell>
          <cell r="P140">
            <v>0.126</v>
          </cell>
          <cell r="Q140">
            <v>0.30099999999999999</v>
          </cell>
        </row>
        <row r="141">
          <cell r="O141" t="str">
            <v>£400,001 -£750,000</v>
          </cell>
          <cell r="P141">
            <v>3.5999999999999997E-2</v>
          </cell>
          <cell r="Q141">
            <v>0.247</v>
          </cell>
        </row>
        <row r="142">
          <cell r="O142" t="str">
            <v>£750,001 - £1.5m</v>
          </cell>
          <cell r="P142">
            <v>4.0000000000000001E-3</v>
          </cell>
          <cell r="Q142">
            <v>9.6000000000000002E-2</v>
          </cell>
        </row>
        <row r="143">
          <cell r="O143" t="str">
            <v>Dros 
£1.5m</v>
          </cell>
          <cell r="P143">
            <v>5.0000000000000001E-4</v>
          </cell>
          <cell r="Q143">
            <v>2.8000000000000001E-2</v>
          </cell>
        </row>
        <row r="151">
          <cell r="P151" t="str">
            <v>Gwerth nad yw’n werth rhent: Hyd at a gan gynnwys £250,000</v>
          </cell>
          <cell r="Q151" t="str">
            <v>Gwerth nad yw’n werth rhent: £250,001 - £1m</v>
          </cell>
          <cell r="R151" t="str">
            <v>Gwerth nad yw’n werth rhent: £1m+</v>
          </cell>
          <cell r="S151" t="str">
            <v>Gwerth rhent</v>
          </cell>
        </row>
        <row r="152">
          <cell r="O152" t="str">
            <v xml:space="preserve">Ebr - Meh 18 </v>
          </cell>
          <cell r="P152">
            <v>760</v>
          </cell>
          <cell r="Q152">
            <v>240</v>
          </cell>
          <cell r="R152">
            <v>80</v>
          </cell>
          <cell r="S152">
            <v>390</v>
          </cell>
        </row>
        <row r="153">
          <cell r="O153" t="str">
            <v xml:space="preserve">Gor - Med 18 </v>
          </cell>
          <cell r="P153">
            <v>770</v>
          </cell>
          <cell r="Q153">
            <v>280</v>
          </cell>
          <cell r="R153">
            <v>80</v>
          </cell>
          <cell r="S153">
            <v>410</v>
          </cell>
        </row>
        <row r="154">
          <cell r="O154" t="str">
            <v xml:space="preserve">Hyd - Rha 18 </v>
          </cell>
          <cell r="P154">
            <v>860</v>
          </cell>
          <cell r="Q154">
            <v>340</v>
          </cell>
          <cell r="R154">
            <v>100</v>
          </cell>
          <cell r="S154">
            <v>450</v>
          </cell>
        </row>
        <row r="155">
          <cell r="O155" t="str">
            <v xml:space="preserve">Ion - Maw 19 </v>
          </cell>
          <cell r="P155">
            <v>760</v>
          </cell>
          <cell r="Q155">
            <v>290</v>
          </cell>
          <cell r="R155">
            <v>110</v>
          </cell>
          <cell r="S155">
            <v>430</v>
          </cell>
        </row>
        <row r="156">
          <cell r="O156" t="str">
            <v xml:space="preserve">Ebr - Meh 19 </v>
          </cell>
          <cell r="P156">
            <v>850</v>
          </cell>
          <cell r="Q156">
            <v>260</v>
          </cell>
          <cell r="R156">
            <v>60</v>
          </cell>
          <cell r="S156">
            <v>390</v>
          </cell>
        </row>
        <row r="157">
          <cell r="O157" t="str">
            <v xml:space="preserve">Gor - Med 19 </v>
          </cell>
          <cell r="P157">
            <v>720</v>
          </cell>
          <cell r="Q157">
            <v>300</v>
          </cell>
          <cell r="R157">
            <v>100</v>
          </cell>
          <cell r="S157">
            <v>490</v>
          </cell>
        </row>
        <row r="158">
          <cell r="O158" t="str">
            <v xml:space="preserve">Hyd - Rha 19 </v>
          </cell>
          <cell r="P158">
            <v>780</v>
          </cell>
          <cell r="Q158">
            <v>290</v>
          </cell>
          <cell r="R158">
            <v>100</v>
          </cell>
          <cell r="S158">
            <v>380</v>
          </cell>
        </row>
        <row r="159">
          <cell r="O159" t="str">
            <v xml:space="preserve">Ion - Maw 20 (r) </v>
          </cell>
          <cell r="P159">
            <v>770</v>
          </cell>
          <cell r="Q159">
            <v>290</v>
          </cell>
          <cell r="R159">
            <v>60</v>
          </cell>
          <cell r="S159">
            <v>470</v>
          </cell>
        </row>
        <row r="160">
          <cell r="O160" t="str">
            <v>Ebr - Meh 20 (p)</v>
          </cell>
          <cell r="P160">
            <v>590</v>
          </cell>
          <cell r="Q160">
            <v>140</v>
          </cell>
          <cell r="R160">
            <v>40</v>
          </cell>
          <cell r="S160">
            <v>220</v>
          </cell>
        </row>
        <row r="169">
          <cell r="P169" t="str">
            <v>Gwerth nad yw’n werth rhent: Hyd at a gan gynnwys £250,000</v>
          </cell>
          <cell r="Q169" t="str">
            <v>Gwerth nad yw’n werth rhent: £250,001 - £1m</v>
          </cell>
          <cell r="R169" t="str">
            <v>Gwerth nad yw’n werth rhent: £1m+</v>
          </cell>
          <cell r="S169" t="str">
            <v>Gwerth rhent</v>
          </cell>
        </row>
        <row r="170">
          <cell r="O170" t="str">
            <v xml:space="preserve">Ebr - Meh 18 </v>
          </cell>
          <cell r="P170">
            <v>0.1</v>
          </cell>
          <cell r="Q170">
            <v>2.8</v>
          </cell>
          <cell r="R170">
            <v>10</v>
          </cell>
          <cell r="S170">
            <v>2.6</v>
          </cell>
        </row>
        <row r="171">
          <cell r="O171" t="str">
            <v xml:space="preserve">Gor - Med 18 </v>
          </cell>
          <cell r="P171">
            <v>0.1</v>
          </cell>
          <cell r="Q171">
            <v>3.1</v>
          </cell>
          <cell r="R171">
            <v>11.5</v>
          </cell>
          <cell r="S171">
            <v>3</v>
          </cell>
        </row>
        <row r="172">
          <cell r="O172" t="str">
            <v xml:space="preserve">Hyd - Rha 18 </v>
          </cell>
          <cell r="P172">
            <v>0.1</v>
          </cell>
          <cell r="Q172">
            <v>3.7</v>
          </cell>
          <cell r="R172">
            <v>13.7</v>
          </cell>
          <cell r="S172">
            <v>2.1</v>
          </cell>
        </row>
        <row r="173">
          <cell r="O173" t="str">
            <v xml:space="preserve">Ion - Maw 19 </v>
          </cell>
          <cell r="P173">
            <v>0.1</v>
          </cell>
          <cell r="Q173">
            <v>3</v>
          </cell>
          <cell r="R173">
            <v>14.4</v>
          </cell>
          <cell r="S173">
            <v>2.8</v>
          </cell>
        </row>
        <row r="174">
          <cell r="O174" t="str">
            <v xml:space="preserve">Ebr - Meh 19 </v>
          </cell>
          <cell r="P174">
            <v>0.1</v>
          </cell>
          <cell r="Q174">
            <v>2.8</v>
          </cell>
          <cell r="R174">
            <v>6.7</v>
          </cell>
          <cell r="S174">
            <v>4.5999999999999996</v>
          </cell>
        </row>
        <row r="175">
          <cell r="O175" t="str">
            <v xml:space="preserve">Gor - Med 19 </v>
          </cell>
          <cell r="P175">
            <v>0.1</v>
          </cell>
          <cell r="Q175">
            <v>3.2</v>
          </cell>
          <cell r="R175">
            <v>11.6</v>
          </cell>
          <cell r="S175">
            <v>2.1</v>
          </cell>
        </row>
        <row r="176">
          <cell r="O176" t="str">
            <v xml:space="preserve">Hyd - Rha 19 </v>
          </cell>
          <cell r="P176">
            <v>0.1</v>
          </cell>
          <cell r="Q176">
            <v>3.5</v>
          </cell>
          <cell r="R176">
            <v>13.7</v>
          </cell>
          <cell r="S176">
            <v>2.9</v>
          </cell>
        </row>
        <row r="177">
          <cell r="O177" t="str">
            <v xml:space="preserve">Ion - Maw 20 (r) </v>
          </cell>
          <cell r="P177">
            <v>0.2</v>
          </cell>
          <cell r="Q177">
            <v>2.9</v>
          </cell>
          <cell r="R177">
            <v>11.1</v>
          </cell>
          <cell r="S177">
            <v>2.8</v>
          </cell>
        </row>
        <row r="178">
          <cell r="O178" t="str">
            <v xml:space="preserve">Ebr - Meh 20 (p) </v>
          </cell>
          <cell r="P178">
            <v>0.1</v>
          </cell>
          <cell r="Q178">
            <v>1.4</v>
          </cell>
          <cell r="R178">
            <v>6.5</v>
          </cell>
          <cell r="S178">
            <v>0.7</v>
          </cell>
        </row>
        <row r="185">
          <cell r="P185" t="str">
            <v>Gwerth</v>
          </cell>
        </row>
        <row r="187">
          <cell r="Q187" t="str">
            <v>Nifer y trafodiadau</v>
          </cell>
        </row>
        <row r="188">
          <cell r="O188" t="str">
            <v>Gwerth nad yw’n werth rhent</v>
          </cell>
          <cell r="P188" t="str">
            <v>Hyd at a gan gynnwys £150,000</v>
          </cell>
          <cell r="Q188">
            <v>0.5</v>
          </cell>
        </row>
        <row r="189">
          <cell r="P189" t="str">
            <v>£150,001 - £250,000</v>
          </cell>
          <cell r="Q189">
            <v>0.11</v>
          </cell>
        </row>
        <row r="190">
          <cell r="P190" t="str">
            <v>£250,001 - £1m</v>
          </cell>
          <cell r="Q190">
            <v>0.14299999999999999</v>
          </cell>
        </row>
        <row r="191">
          <cell r="P191" t="str">
            <v>Dros £1m</v>
          </cell>
          <cell r="Q191">
            <v>3.6999999999999998E-2</v>
          </cell>
        </row>
        <row r="193">
          <cell r="O193" t="str">
            <v>Gwerth rhent</v>
          </cell>
          <cell r="P193" t="str">
            <v>Dim premiwm wedi ei dalu ¹</v>
          </cell>
          <cell r="Q193">
            <v>0.21</v>
          </cell>
        </row>
        <row r="194">
          <cell r="P194" t="str">
            <v>Premiwm wedi ei dalu ¹ ²</v>
          </cell>
          <cell r="Q194">
            <v>1.6E-2</v>
          </cell>
        </row>
        <row r="205">
          <cell r="Q205" t="str">
            <v>Treth yn ddyledus</v>
          </cell>
        </row>
        <row r="206">
          <cell r="Q206">
            <v>4.0000000000000001E-3</v>
          </cell>
        </row>
        <row r="207">
          <cell r="Q207">
            <v>8.0000000000000002E-3</v>
          </cell>
        </row>
        <row r="208">
          <cell r="Q208">
            <v>0.161</v>
          </cell>
        </row>
        <row r="209">
          <cell r="Q209">
            <v>0.751</v>
          </cell>
        </row>
        <row r="211">
          <cell r="Q211">
            <v>7.4999999999999997E-2</v>
          </cell>
        </row>
        <row r="212">
          <cell r="Q212">
            <v>2E-3</v>
          </cell>
        </row>
        <row r="221">
          <cell r="P221" t="str">
            <v>Chwarter dod i rym</v>
          </cell>
        </row>
        <row r="223">
          <cell r="P223" t="str">
            <v>Preswyl</v>
          </cell>
          <cell r="Q223" t="str">
            <v>Amhreswyl</v>
          </cell>
        </row>
        <row r="224">
          <cell r="O224" t="str">
            <v xml:space="preserve">Ebr - Meh 18 (r) </v>
          </cell>
          <cell r="P224">
            <v>220</v>
          </cell>
          <cell r="Q224">
            <v>80</v>
          </cell>
        </row>
        <row r="225">
          <cell r="O225" t="str">
            <v xml:space="preserve">Gor - Med 18 (r) </v>
          </cell>
          <cell r="P225">
            <v>220</v>
          </cell>
          <cell r="Q225">
            <v>80</v>
          </cell>
        </row>
        <row r="226">
          <cell r="O226" t="str">
            <v xml:space="preserve">Hyd - Rha 18 (r) </v>
          </cell>
          <cell r="P226">
            <v>270</v>
          </cell>
          <cell r="Q226">
            <v>120</v>
          </cell>
        </row>
        <row r="227">
          <cell r="O227" t="str">
            <v xml:space="preserve">Ion - Maw 19 (r) </v>
          </cell>
          <cell r="P227">
            <v>250</v>
          </cell>
          <cell r="Q227">
            <v>140</v>
          </cell>
        </row>
        <row r="228">
          <cell r="O228" t="str">
            <v xml:space="preserve">Ebr - Meh 19 (r) </v>
          </cell>
          <cell r="P228">
            <v>270</v>
          </cell>
          <cell r="Q228">
            <v>70</v>
          </cell>
        </row>
        <row r="229">
          <cell r="O229" t="str">
            <v xml:space="preserve">Gor - Med 19 (r) </v>
          </cell>
          <cell r="P229">
            <v>290</v>
          </cell>
          <cell r="Q229">
            <v>100</v>
          </cell>
        </row>
        <row r="230">
          <cell r="O230" t="str">
            <v xml:space="preserve">Hyd - Rha 19 (r) </v>
          </cell>
          <cell r="P230">
            <v>330</v>
          </cell>
          <cell r="Q230">
            <v>90</v>
          </cell>
        </row>
        <row r="231">
          <cell r="O231" t="str">
            <v xml:space="preserve">Ion - Maw 20 (r) </v>
          </cell>
          <cell r="P231">
            <v>260</v>
          </cell>
          <cell r="Q231">
            <v>110</v>
          </cell>
        </row>
        <row r="232">
          <cell r="O232" t="str">
            <v>Ebr - Meh 20 (p)</v>
          </cell>
          <cell r="P232">
            <v>110</v>
          </cell>
          <cell r="Q232">
            <v>40</v>
          </cell>
        </row>
        <row r="238">
          <cell r="P238" t="str">
            <v>Chwarter dod i rym</v>
          </cell>
        </row>
        <row r="240">
          <cell r="P240" t="str">
            <v>Preswyl</v>
          </cell>
          <cell r="Q240" t="str">
            <v>Amhreswyl</v>
          </cell>
        </row>
        <row r="241">
          <cell r="O241" t="str">
            <v xml:space="preserve">Ebr - Meh 18 (r) </v>
          </cell>
          <cell r="P241">
            <v>3.7</v>
          </cell>
          <cell r="Q241">
            <v>8.8000000000000007</v>
          </cell>
        </row>
        <row r="242">
          <cell r="O242" t="str">
            <v xml:space="preserve">Gor - Med 18 (r) </v>
          </cell>
          <cell r="P242">
            <v>2.4</v>
          </cell>
          <cell r="Q242">
            <v>18.7</v>
          </cell>
        </row>
        <row r="243">
          <cell r="O243" t="str">
            <v xml:space="preserve">Hyd - Rha 18 (r) </v>
          </cell>
          <cell r="P243">
            <v>3.1</v>
          </cell>
          <cell r="Q243">
            <v>11.2</v>
          </cell>
        </row>
        <row r="244">
          <cell r="O244" t="str">
            <v xml:space="preserve">Ion - Maw 19 (r) </v>
          </cell>
          <cell r="P244">
            <v>4.3</v>
          </cell>
          <cell r="Q244">
            <v>17.7</v>
          </cell>
        </row>
        <row r="245">
          <cell r="O245" t="str">
            <v xml:space="preserve">Ebr - Meh 19 (r) </v>
          </cell>
          <cell r="P245">
            <v>8.6999999999999993</v>
          </cell>
          <cell r="Q245">
            <v>3.5</v>
          </cell>
        </row>
        <row r="246">
          <cell r="O246" t="str">
            <v xml:space="preserve">Gor - Med 19 (r) </v>
          </cell>
          <cell r="P246">
            <v>2.4</v>
          </cell>
          <cell r="Q246">
            <v>15.5</v>
          </cell>
        </row>
        <row r="247">
          <cell r="O247" t="str">
            <v xml:space="preserve">Hyd - Rha 19 (r) </v>
          </cell>
          <cell r="P247">
            <v>3.3</v>
          </cell>
          <cell r="Q247">
            <v>10.7</v>
          </cell>
        </row>
        <row r="248">
          <cell r="O248" t="str">
            <v xml:space="preserve">Ion - Maw 20 (r) </v>
          </cell>
          <cell r="P248">
            <v>3.3</v>
          </cell>
          <cell r="Q248">
            <v>3.2</v>
          </cell>
        </row>
        <row r="249">
          <cell r="O249" t="str">
            <v>Ebr - Meh 20 (p)</v>
          </cell>
          <cell r="P249">
            <v>1.1000000000000001</v>
          </cell>
          <cell r="Q249">
            <v>1.3</v>
          </cell>
        </row>
        <row r="256">
          <cell r="P256" t="str">
            <v>Chwarter dod i rym</v>
          </cell>
        </row>
        <row r="259">
          <cell r="P259" t="str">
            <v>Nifer yr ad-daliadau</v>
          </cell>
          <cell r="Q259" t="str">
            <v>Ad-daliadau (£ miliwn)</v>
          </cell>
        </row>
        <row r="260">
          <cell r="O260" t="str">
            <v xml:space="preserve">Ebr - Meh 18 (r) </v>
          </cell>
          <cell r="P260">
            <v>410</v>
          </cell>
          <cell r="Q260">
            <v>3</v>
          </cell>
        </row>
        <row r="261">
          <cell r="O261" t="str">
            <v xml:space="preserve">Gor - Med 18 (r) </v>
          </cell>
          <cell r="P261">
            <v>490</v>
          </cell>
          <cell r="Q261">
            <v>3.7</v>
          </cell>
        </row>
        <row r="262">
          <cell r="O262" t="str">
            <v xml:space="preserve">Hyd - Rha 18 (r) </v>
          </cell>
          <cell r="P262">
            <v>410</v>
          </cell>
          <cell r="Q262">
            <v>3.2</v>
          </cell>
        </row>
        <row r="263">
          <cell r="O263" t="str">
            <v xml:space="preserve">Ion - Maw 19 (r) </v>
          </cell>
          <cell r="P263">
            <v>270</v>
          </cell>
          <cell r="Q263">
            <v>2</v>
          </cell>
        </row>
        <row r="264">
          <cell r="O264" t="str">
            <v xml:space="preserve">Ebr - Meh 19 (r) </v>
          </cell>
          <cell r="P264">
            <v>320</v>
          </cell>
          <cell r="Q264">
            <v>2.5</v>
          </cell>
        </row>
        <row r="265">
          <cell r="O265" t="str">
            <v xml:space="preserve">Gor - Med 19 (r) </v>
          </cell>
          <cell r="P265">
            <v>270</v>
          </cell>
          <cell r="Q265">
            <v>2.2000000000000002</v>
          </cell>
        </row>
        <row r="266">
          <cell r="O266" t="str">
            <v xml:space="preserve">Hyd - Rha 19 (r) </v>
          </cell>
          <cell r="P266">
            <v>200</v>
          </cell>
          <cell r="Q266">
            <v>1.8</v>
          </cell>
        </row>
        <row r="267">
          <cell r="O267" t="str">
            <v xml:space="preserve">Ion - Maw 20 (r) </v>
          </cell>
          <cell r="P267">
            <v>100</v>
          </cell>
          <cell r="Q267">
            <v>0.9</v>
          </cell>
        </row>
        <row r="268">
          <cell r="O268" t="str">
            <v>Ebr - Meh 20 (p)</v>
          </cell>
          <cell r="P268">
            <v>20</v>
          </cell>
          <cell r="Q268">
            <v>0.2</v>
          </cell>
        </row>
        <row r="274">
          <cell r="P274" t="str">
            <v>Mis</v>
          </cell>
        </row>
        <row r="277">
          <cell r="P277" t="str">
            <v>2018-19</v>
          </cell>
          <cell r="Q277" t="str">
            <v>2019-20</v>
          </cell>
          <cell r="R277" t="str">
            <v>2020-21</v>
          </cell>
        </row>
        <row r="278">
          <cell r="O278" t="str">
            <v>Ebr</v>
          </cell>
          <cell r="P278">
            <v>6.1</v>
          </cell>
          <cell r="Q278">
            <v>16.899999999999999</v>
          </cell>
          <cell r="R278">
            <v>9.5</v>
          </cell>
        </row>
        <row r="279">
          <cell r="O279" t="str">
            <v>Mai</v>
          </cell>
          <cell r="P279">
            <v>17</v>
          </cell>
          <cell r="Q279">
            <v>16</v>
          </cell>
          <cell r="R279">
            <v>9.1</v>
          </cell>
        </row>
        <row r="280">
          <cell r="O280" t="str">
            <v>Meh</v>
          </cell>
          <cell r="P280">
            <v>15.5</v>
          </cell>
          <cell r="Q280">
            <v>14.9</v>
          </cell>
          <cell r="R280">
            <v>8.5</v>
          </cell>
        </row>
        <row r="281">
          <cell r="O281" t="str">
            <v>Gor</v>
          </cell>
          <cell r="P281">
            <v>20.5</v>
          </cell>
          <cell r="Q281">
            <v>20.100000000000001</v>
          </cell>
          <cell r="R281">
            <v>10.8</v>
          </cell>
        </row>
        <row r="282">
          <cell r="O282" t="str">
            <v>Aws</v>
          </cell>
          <cell r="P282">
            <v>23.6</v>
          </cell>
          <cell r="Q282">
            <v>21.5</v>
          </cell>
          <cell r="R282" t="str">
            <v/>
          </cell>
        </row>
        <row r="283">
          <cell r="O283" t="str">
            <v>Med</v>
          </cell>
          <cell r="P283">
            <v>18.600000000000001</v>
          </cell>
          <cell r="Q283">
            <v>18.8</v>
          </cell>
          <cell r="R283" t="str">
            <v/>
          </cell>
        </row>
        <row r="284">
          <cell r="O284" t="str">
            <v>Hyd</v>
          </cell>
          <cell r="P284">
            <v>21.7</v>
          </cell>
          <cell r="Q284">
            <v>23.6</v>
          </cell>
          <cell r="R284" t="str">
            <v/>
          </cell>
        </row>
        <row r="285">
          <cell r="O285" t="str">
            <v>Tac</v>
          </cell>
          <cell r="P285">
            <v>22</v>
          </cell>
          <cell r="Q285">
            <v>18</v>
          </cell>
          <cell r="R285" t="str">
            <v/>
          </cell>
        </row>
        <row r="286">
          <cell r="O286" t="str">
            <v>Rha</v>
          </cell>
          <cell r="P286">
            <v>22</v>
          </cell>
          <cell r="Q286">
            <v>30.5</v>
          </cell>
          <cell r="R286" t="str">
            <v/>
          </cell>
        </row>
        <row r="287">
          <cell r="O287" t="str">
            <v>Ion</v>
          </cell>
          <cell r="P287">
            <v>20.6</v>
          </cell>
          <cell r="Q287">
            <v>15</v>
          </cell>
          <cell r="R287" t="str">
            <v/>
          </cell>
        </row>
        <row r="288">
          <cell r="O288" t="str">
            <v>Chw</v>
          </cell>
          <cell r="P288">
            <v>14.4</v>
          </cell>
          <cell r="Q288">
            <v>19.399999999999999</v>
          </cell>
          <cell r="R288" t="str">
            <v/>
          </cell>
        </row>
        <row r="289">
          <cell r="O289" t="str">
            <v>Maw</v>
          </cell>
          <cell r="P289">
            <v>17.5</v>
          </cell>
          <cell r="Q289">
            <v>18.100000000000001</v>
          </cell>
          <cell r="R289" t="str">
            <v/>
          </cell>
        </row>
        <row r="296">
          <cell r="P296" t="str">
            <v>Nifer y trafodiadau</v>
          </cell>
          <cell r="Q296" t="str">
            <v>Treth yn ddyledus</v>
          </cell>
        </row>
        <row r="297">
          <cell r="O297" t="str">
            <v>Ebr 18</v>
          </cell>
          <cell r="P297">
            <v>0.105</v>
          </cell>
          <cell r="Q297">
            <v>0.29799999999999999</v>
          </cell>
        </row>
        <row r="298">
          <cell r="O298" t="str">
            <v>Mai 18</v>
          </cell>
          <cell r="P298">
            <v>7.1999999999999995E-2</v>
          </cell>
          <cell r="Q298">
            <v>6.0999999999999999E-2</v>
          </cell>
        </row>
        <row r="299">
          <cell r="O299" t="str">
            <v>Meh 18</v>
          </cell>
          <cell r="P299">
            <v>5.8000000000000003E-2</v>
          </cell>
          <cell r="Q299">
            <v>9.0999999999999998E-2</v>
          </cell>
        </row>
        <row r="300">
          <cell r="O300" t="str">
            <v>Gor 18</v>
          </cell>
          <cell r="P300">
            <v>7.4999999999999997E-2</v>
          </cell>
          <cell r="Q300">
            <v>0.122</v>
          </cell>
        </row>
        <row r="301">
          <cell r="O301" t="str">
            <v>Aws 18</v>
          </cell>
          <cell r="P301">
            <v>0.05</v>
          </cell>
          <cell r="Q301">
            <v>5.0999999999999997E-2</v>
          </cell>
        </row>
        <row r="302">
          <cell r="O302" t="str">
            <v>Med 18</v>
          </cell>
          <cell r="P302">
            <v>0.04</v>
          </cell>
          <cell r="Q302">
            <v>2.7E-2</v>
          </cell>
        </row>
        <row r="303">
          <cell r="O303" t="str">
            <v>Hyd 18</v>
          </cell>
          <cell r="P303">
            <v>2.8000000000000001E-2</v>
          </cell>
          <cell r="Q303">
            <v>2.4E-2</v>
          </cell>
        </row>
        <row r="304">
          <cell r="O304" t="str">
            <v>Tac 18</v>
          </cell>
          <cell r="P304">
            <v>3.5000000000000003E-2</v>
          </cell>
          <cell r="Q304">
            <v>2.7E-2</v>
          </cell>
        </row>
        <row r="305">
          <cell r="O305" t="str">
            <v>Rha 18</v>
          </cell>
          <cell r="P305">
            <v>1.2999999999999999E-2</v>
          </cell>
          <cell r="Q305">
            <v>5.0000000000000001E-3</v>
          </cell>
        </row>
        <row r="306">
          <cell r="O306" t="str">
            <v>Ion 19</v>
          </cell>
          <cell r="P306">
            <v>2.5999999999999999E-2</v>
          </cell>
          <cell r="Q306">
            <v>2.5000000000000001E-2</v>
          </cell>
        </row>
        <row r="307">
          <cell r="O307" t="str">
            <v>Chw 19</v>
          </cell>
          <cell r="P307">
            <v>1.2999999999999999E-2</v>
          </cell>
          <cell r="Q307">
            <v>3.5999999999999997E-2</v>
          </cell>
        </row>
        <row r="308">
          <cell r="O308" t="str">
            <v>Maw 19</v>
          </cell>
          <cell r="P308">
            <v>2.8000000000000001E-2</v>
          </cell>
          <cell r="Q308">
            <v>1.7999999999999999E-2</v>
          </cell>
        </row>
        <row r="309">
          <cell r="O309" t="str">
            <v>Ebr 19</v>
          </cell>
          <cell r="P309">
            <v>1.4999999999999999E-2</v>
          </cell>
          <cell r="Q309">
            <v>-3.1E-2</v>
          </cell>
        </row>
        <row r="310">
          <cell r="O310" t="str">
            <v>Mai 19</v>
          </cell>
          <cell r="P310">
            <v>1.7999999999999999E-2</v>
          </cell>
          <cell r="Q310">
            <v>1.4999999999999999E-2</v>
          </cell>
        </row>
        <row r="311">
          <cell r="O311" t="str">
            <v>Meh 19</v>
          </cell>
          <cell r="P311">
            <v>3.3000000000000002E-2</v>
          </cell>
          <cell r="Q311">
            <v>8.8999999999999996E-2</v>
          </cell>
        </row>
        <row r="312">
          <cell r="O312" t="str">
            <v>Gor 19</v>
          </cell>
          <cell r="P312">
            <v>1.2E-2</v>
          </cell>
          <cell r="Q312">
            <v>1.0999999999999999E-2</v>
          </cell>
        </row>
        <row r="313">
          <cell r="O313" t="str">
            <v>Aws 19</v>
          </cell>
          <cell r="P313">
            <v>2.7E-2</v>
          </cell>
          <cell r="Q313">
            <v>3.1E-2</v>
          </cell>
        </row>
        <row r="314">
          <cell r="O314" t="str">
            <v>Med 19</v>
          </cell>
          <cell r="P314">
            <v>1.2E-2</v>
          </cell>
          <cell r="Q314">
            <v>0.158</v>
          </cell>
        </row>
        <row r="315">
          <cell r="O315" t="str">
            <v>Hyd 19</v>
          </cell>
          <cell r="P315">
            <v>1.4999999999999999E-2</v>
          </cell>
          <cell r="Q315">
            <v>1.9E-2</v>
          </cell>
        </row>
        <row r="316">
          <cell r="O316" t="str">
            <v>Tac 19</v>
          </cell>
          <cell r="P316">
            <v>2.5000000000000001E-2</v>
          </cell>
          <cell r="Q316">
            <v>1.2999999999999999E-2</v>
          </cell>
        </row>
        <row r="317">
          <cell r="O317" t="str">
            <v>Rha 19</v>
          </cell>
          <cell r="P317">
            <v>4.0000000000000001E-3</v>
          </cell>
          <cell r="Q317">
            <v>-2E-3</v>
          </cell>
        </row>
        <row r="318">
          <cell r="O318" t="str">
            <v>Ion 20</v>
          </cell>
          <cell r="P318">
            <v>3.4000000000000002E-2</v>
          </cell>
          <cell r="Q318">
            <v>0.26600000000000001</v>
          </cell>
        </row>
        <row r="319">
          <cell r="O319" t="str">
            <v>Chw 20</v>
          </cell>
          <cell r="P319">
            <v>2.5000000000000001E-2</v>
          </cell>
          <cell r="Q319">
            <v>8.9999999999999993E-3</v>
          </cell>
        </row>
        <row r="320">
          <cell r="O320" t="str">
            <v>Maw 20</v>
          </cell>
          <cell r="P320">
            <v>1.0999999999999999E-2</v>
          </cell>
          <cell r="Q320">
            <v>5.5E-2</v>
          </cell>
        </row>
        <row r="321">
          <cell r="O321" t="str">
            <v>Ebr 20</v>
          </cell>
          <cell r="P321">
            <v>0.02</v>
          </cell>
          <cell r="Q321">
            <v>2.1999999999999999E-2</v>
          </cell>
        </row>
        <row r="322">
          <cell r="O322" t="str">
            <v>Mai 20</v>
          </cell>
          <cell r="P322">
            <v>1.7000000000000001E-2</v>
          </cell>
          <cell r="Q322">
            <v>1.7000000000000001E-2</v>
          </cell>
        </row>
      </sheetData>
      <sheetData sheetId="11">
        <row r="1">
          <cell r="B1" t="str">
            <v>TransactionTypeCode</v>
          </cell>
        </row>
      </sheetData>
      <sheetData sheetId="12">
        <row r="1">
          <cell r="B1" t="str">
            <v>TransactionTypeCode</v>
          </cell>
        </row>
      </sheetData>
      <sheetData sheetId="13">
        <row r="1">
          <cell r="B1" t="str">
            <v>TransactionTypeCode</v>
          </cell>
        </row>
      </sheetData>
      <sheetData sheetId="14">
        <row r="1">
          <cell r="B1" t="str">
            <v>ReliefType</v>
          </cell>
        </row>
      </sheetData>
      <sheetData sheetId="15">
        <row r="1">
          <cell r="B1" t="str">
            <v>TransactionTypeCode</v>
          </cell>
        </row>
      </sheetData>
      <sheetData sheetId="16">
        <row r="1">
          <cell r="C1" t="str">
            <v>Measure</v>
          </cell>
        </row>
      </sheetData>
      <sheetData sheetId="17">
        <row r="2">
          <cell r="I2">
            <v>13</v>
          </cell>
        </row>
      </sheetData>
      <sheetData sheetId="18">
        <row r="2">
          <cell r="H2">
            <v>13</v>
          </cell>
        </row>
      </sheetData>
      <sheetData sheetId="19" refreshError="1"/>
      <sheetData sheetId="20">
        <row r="1">
          <cell r="A1" t="str">
            <v>TransactionTypeCode</v>
          </cell>
        </row>
      </sheetData>
      <sheetData sheetId="21">
        <row r="1">
          <cell r="A1" t="str">
            <v>TransactionTypeCode</v>
          </cell>
        </row>
      </sheetData>
      <sheetData sheetId="22">
        <row r="1">
          <cell r="A1" t="str">
            <v>TransactionTypeCode</v>
          </cell>
        </row>
      </sheetData>
      <sheetData sheetId="23">
        <row r="1">
          <cell r="B1" t="str">
            <v>English</v>
          </cell>
        </row>
      </sheetData>
      <sheetData sheetId="24">
        <row r="3">
          <cell r="A3" t="str">
            <v>Code</v>
          </cell>
        </row>
      </sheetData>
      <sheetData sheetId="25">
        <row r="2">
          <cell r="A2">
            <v>1</v>
          </cell>
        </row>
      </sheetData>
      <sheetData sheetId="26">
        <row r="8">
          <cell r="B8" t="str">
            <v>Ebr 18</v>
          </cell>
        </row>
      </sheetData>
      <sheetData sheetId="27">
        <row r="8">
          <cell r="B8" t="str">
            <v>Ebr 18</v>
          </cell>
        </row>
      </sheetData>
      <sheetData sheetId="28" refreshError="1"/>
      <sheetData sheetId="29">
        <row r="1">
          <cell r="S1">
            <v>1</v>
          </cell>
        </row>
      </sheetData>
      <sheetData sheetId="30" refreshError="1"/>
      <sheetData sheetId="31"/>
      <sheetData sheetId="32" refreshError="1"/>
      <sheetData sheetId="33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2.bin"/><Relationship Id="rId4" Type="http://schemas.openxmlformats.org/officeDocument/2006/relationships/ctrlProp" Target="../ctrlProps/ctrlProp1.xml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13.bin"/><Relationship Id="rId4" Type="http://schemas.openxmlformats.org/officeDocument/2006/relationships/ctrlProp" Target="../ctrlProps/ctrlProp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A4D331-FFAB-4C47-9BD7-79D2379B80A2}">
  <sheetPr codeName="Sheet1"/>
  <dimension ref="A1:W33"/>
  <sheetViews>
    <sheetView tabSelected="1" zoomScaleNormal="100" workbookViewId="0">
      <pane ySplit="16" topLeftCell="A17" activePane="bottomLeft" state="frozen"/>
      <selection activeCell="B6" sqref="B6"/>
      <selection pane="bottomLeft" sqref="A1:B1"/>
    </sheetView>
  </sheetViews>
  <sheetFormatPr defaultColWidth="0" defaultRowHeight="12.75" x14ac:dyDescent="0.2"/>
  <cols>
    <col min="1" max="1" width="11.28515625" style="10" customWidth="1"/>
    <col min="2" max="2" width="155.42578125" style="1" customWidth="1"/>
    <col min="3" max="3" width="27.7109375" style="1" customWidth="1"/>
    <col min="4" max="6" width="1.140625" style="1" customWidth="1"/>
    <col min="7" max="8" width="8.85546875" style="1" hidden="1"/>
    <col min="9" max="9" width="12.140625" style="1" hidden="1"/>
    <col min="10" max="10" width="12.85546875" style="1" hidden="1"/>
    <col min="11" max="23" width="0" style="1" hidden="1"/>
    <col min="24" max="16384" width="8.85546875" style="1" hidden="1"/>
  </cols>
  <sheetData>
    <row r="1" spans="1:11" ht="17.45" customHeight="1" x14ac:dyDescent="0.2">
      <c r="A1" s="2" t="s">
        <v>0</v>
      </c>
      <c r="B1" s="2"/>
      <c r="C1" s="3"/>
      <c r="D1" s="4"/>
      <c r="E1" s="4"/>
      <c r="F1" s="4"/>
      <c r="G1" s="4"/>
      <c r="H1" s="4"/>
      <c r="I1" s="4"/>
      <c r="J1" s="4"/>
    </row>
    <row r="2" spans="1:11" s="5" customFormat="1" ht="25.5" customHeight="1" x14ac:dyDescent="0.2">
      <c r="A2" s="6" t="s">
        <v>1</v>
      </c>
      <c r="B2" s="6"/>
    </row>
    <row r="3" spans="1:11" s="5" customFormat="1" x14ac:dyDescent="0.2">
      <c r="A3" s="6" t="s">
        <v>2</v>
      </c>
      <c r="B3" s="6"/>
    </row>
    <row r="4" spans="1:11" ht="38.25" customHeight="1" x14ac:dyDescent="0.2">
      <c r="A4" s="7" t="s">
        <v>3</v>
      </c>
      <c r="B4" s="7"/>
      <c r="C4" s="8"/>
    </row>
    <row r="5" spans="1:11" ht="25.5" customHeight="1" x14ac:dyDescent="0.2">
      <c r="A5" s="10" t="s">
        <v>4</v>
      </c>
    </row>
    <row r="6" spans="1:11" x14ac:dyDescent="0.2">
      <c r="A6" s="11" t="s">
        <v>5</v>
      </c>
    </row>
    <row r="7" spans="1:11" ht="25.5" customHeight="1" x14ac:dyDescent="0.2">
      <c r="A7" s="12" t="s">
        <v>6</v>
      </c>
    </row>
    <row r="8" spans="1:11" x14ac:dyDescent="0.2">
      <c r="A8" s="11" t="s">
        <v>7</v>
      </c>
    </row>
    <row r="9" spans="1:11" ht="25.5" customHeight="1" x14ac:dyDescent="0.2">
      <c r="A9" s="12" t="s">
        <v>8</v>
      </c>
    </row>
    <row r="10" spans="1:11" ht="25.5" customHeight="1" x14ac:dyDescent="0.2">
      <c r="A10" s="12" t="s">
        <v>9</v>
      </c>
    </row>
    <row r="11" spans="1:11" x14ac:dyDescent="0.2">
      <c r="A11" s="12" t="s">
        <v>10</v>
      </c>
    </row>
    <row r="12" spans="1:11" x14ac:dyDescent="0.2">
      <c r="A12" s="12" t="s">
        <v>11</v>
      </c>
    </row>
    <row r="13" spans="1:11" x14ac:dyDescent="0.2">
      <c r="A13" s="12" t="s">
        <v>12</v>
      </c>
    </row>
    <row r="14" spans="1:11" ht="25.5" customHeight="1" x14ac:dyDescent="0.2">
      <c r="A14" s="12" t="s">
        <v>13</v>
      </c>
    </row>
    <row r="15" spans="1:11" ht="25.5" customHeight="1" x14ac:dyDescent="0.2">
      <c r="A15" s="14" t="s">
        <v>14</v>
      </c>
      <c r="I15" s="13"/>
      <c r="J15" s="13"/>
      <c r="K15" s="13"/>
    </row>
    <row r="16" spans="1:11" x14ac:dyDescent="0.2">
      <c r="A16" s="15"/>
      <c r="I16" s="13"/>
      <c r="J16" s="13"/>
      <c r="K16" s="13"/>
    </row>
    <row r="17" spans="1:17" x14ac:dyDescent="0.2">
      <c r="A17" s="14" t="s">
        <v>15</v>
      </c>
      <c r="I17" s="13"/>
      <c r="J17" s="13"/>
      <c r="K17" s="13"/>
    </row>
    <row r="18" spans="1:17" ht="25.5" customHeight="1" x14ac:dyDescent="0.2">
      <c r="A18" s="11" t="s">
        <v>16</v>
      </c>
      <c r="B18" s="1" t="s">
        <v>17</v>
      </c>
      <c r="I18" s="13"/>
      <c r="J18" s="13"/>
      <c r="K18" s="13"/>
    </row>
    <row r="19" spans="1:17" x14ac:dyDescent="0.2">
      <c r="A19" s="11" t="s">
        <v>18</v>
      </c>
      <c r="B19" s="1" t="s">
        <v>19</v>
      </c>
      <c r="I19" s="13"/>
      <c r="J19" s="13"/>
      <c r="K19" s="13"/>
    </row>
    <row r="20" spans="1:17" x14ac:dyDescent="0.2">
      <c r="A20" s="11" t="s">
        <v>20</v>
      </c>
      <c r="B20" s="1" t="s">
        <v>21</v>
      </c>
      <c r="I20" s="13"/>
      <c r="J20" s="13"/>
      <c r="K20" s="13"/>
    </row>
    <row r="21" spans="1:17" x14ac:dyDescent="0.2">
      <c r="A21" s="11" t="s">
        <v>22</v>
      </c>
      <c r="B21" s="1" t="s">
        <v>23</v>
      </c>
      <c r="I21" s="13"/>
      <c r="J21" s="13"/>
      <c r="K21" s="13"/>
    </row>
    <row r="22" spans="1:17" x14ac:dyDescent="0.2">
      <c r="A22" s="11" t="s">
        <v>24</v>
      </c>
      <c r="B22" s="1" t="s">
        <v>25</v>
      </c>
      <c r="I22" s="13"/>
      <c r="J22" s="13"/>
      <c r="K22" s="13"/>
    </row>
    <row r="23" spans="1:17" x14ac:dyDescent="0.2">
      <c r="A23" s="11" t="s">
        <v>26</v>
      </c>
      <c r="B23" s="1" t="s">
        <v>27</v>
      </c>
      <c r="I23" s="13"/>
      <c r="J23" s="13"/>
      <c r="K23" s="13"/>
    </row>
    <row r="24" spans="1:17" x14ac:dyDescent="0.2">
      <c r="A24" s="11" t="s">
        <v>28</v>
      </c>
      <c r="B24" s="1" t="s">
        <v>29</v>
      </c>
      <c r="I24" s="13"/>
      <c r="J24" s="13"/>
      <c r="K24" s="13"/>
    </row>
    <row r="25" spans="1:17" x14ac:dyDescent="0.2">
      <c r="A25" s="11" t="s">
        <v>30</v>
      </c>
      <c r="B25" s="1" t="s">
        <v>31</v>
      </c>
      <c r="I25" s="13"/>
      <c r="J25" s="13"/>
      <c r="K25" s="13"/>
    </row>
    <row r="26" spans="1:17" x14ac:dyDescent="0.2">
      <c r="A26" s="11" t="s">
        <v>32</v>
      </c>
      <c r="B26" s="1" t="s">
        <v>33</v>
      </c>
      <c r="I26" s="13"/>
      <c r="J26" s="13"/>
      <c r="K26" s="13"/>
    </row>
    <row r="27" spans="1:17" ht="25.5" customHeight="1" x14ac:dyDescent="0.2">
      <c r="A27" s="16" t="s">
        <v>34</v>
      </c>
      <c r="B27" s="16"/>
      <c r="C27" s="16"/>
      <c r="D27" s="16"/>
      <c r="E27" s="16"/>
      <c r="F27" s="16"/>
      <c r="H27" s="9"/>
      <c r="I27" s="9"/>
      <c r="J27" s="9"/>
      <c r="M27" s="9"/>
      <c r="N27" s="9"/>
      <c r="O27" s="9"/>
      <c r="P27" s="9"/>
      <c r="Q27" s="9"/>
    </row>
    <row r="28" spans="1:17" ht="25.5" customHeight="1" x14ac:dyDescent="0.2">
      <c r="A28" s="13" t="s">
        <v>35</v>
      </c>
      <c r="H28" s="9"/>
      <c r="I28" s="9"/>
      <c r="J28" s="9"/>
      <c r="M28" s="9"/>
      <c r="N28" s="9"/>
      <c r="O28" s="9"/>
      <c r="P28" s="9"/>
      <c r="Q28" s="9"/>
    </row>
    <row r="29" spans="1:17" x14ac:dyDescent="0.2">
      <c r="A29" s="11" t="s">
        <v>36</v>
      </c>
      <c r="B29" s="10" t="s">
        <v>37</v>
      </c>
      <c r="C29" s="10"/>
      <c r="H29" s="9"/>
      <c r="I29" s="9"/>
      <c r="J29" s="9"/>
      <c r="M29" s="9"/>
      <c r="N29" s="9"/>
      <c r="O29" s="9"/>
      <c r="P29" s="9"/>
      <c r="Q29" s="9"/>
    </row>
    <row r="30" spans="1:17" ht="25.5" customHeight="1" x14ac:dyDescent="0.2">
      <c r="A30" s="13" t="s">
        <v>38</v>
      </c>
      <c r="H30" s="9"/>
      <c r="I30" s="9"/>
      <c r="J30" s="9"/>
      <c r="M30" s="9"/>
      <c r="N30" s="9"/>
      <c r="O30" s="9"/>
      <c r="P30" s="9"/>
      <c r="Q30" s="9"/>
    </row>
    <row r="31" spans="1:17" x14ac:dyDescent="0.2">
      <c r="A31" s="11" t="s">
        <v>39</v>
      </c>
      <c r="B31" s="1" t="s">
        <v>40</v>
      </c>
      <c r="H31" s="9"/>
      <c r="I31" s="9"/>
      <c r="J31" s="9"/>
      <c r="M31" s="9"/>
      <c r="N31" s="9"/>
      <c r="O31" s="9"/>
      <c r="P31" s="9"/>
      <c r="Q31" s="9"/>
    </row>
    <row r="32" spans="1:17" x14ac:dyDescent="0.2">
      <c r="A32" s="11"/>
      <c r="H32" s="9"/>
      <c r="I32" s="9"/>
      <c r="J32" s="9"/>
      <c r="M32" s="9"/>
      <c r="N32" s="9"/>
      <c r="O32" s="9"/>
      <c r="P32" s="9"/>
      <c r="Q32" s="9"/>
    </row>
    <row r="33" spans="1:17" x14ac:dyDescent="0.2">
      <c r="A33" s="13"/>
      <c r="H33" s="9"/>
      <c r="I33" s="9"/>
      <c r="J33" s="9"/>
      <c r="M33" s="9"/>
      <c r="N33" s="9"/>
      <c r="O33" s="9"/>
      <c r="P33" s="9"/>
      <c r="Q33" s="9"/>
    </row>
  </sheetData>
  <mergeCells count="4">
    <mergeCell ref="A1:B1"/>
    <mergeCell ref="A2:B2"/>
    <mergeCell ref="A3:B3"/>
    <mergeCell ref="A4:B4"/>
  </mergeCells>
  <hyperlinks>
    <hyperlink ref="A18" location="Table1" display="Table1" xr:uid="{42695BC7-41FD-482F-9F7D-5CA8067D345E}"/>
    <hyperlink ref="A19:A26" location="Table1" display="Table 1" xr:uid="{69FCE848-0196-4F99-9BF9-EEB4B21B9858}"/>
    <hyperlink ref="A19" location="Table2" display="Table2" xr:uid="{B7EDB8C9-5E84-4BB1-A662-09CD2389C585}"/>
    <hyperlink ref="A20" location="Table3" display="Table3" xr:uid="{7CF2A8BD-0893-4F60-8CC7-1CC0277019FD}"/>
    <hyperlink ref="A21" location="Table4" display="Table4" xr:uid="{F2DA91D2-2375-4666-9FF6-7E05FBD5E933}"/>
    <hyperlink ref="A22" location="Table5" display="Table5" xr:uid="{A65DD46E-386F-4511-8A18-41C499C0213D}"/>
    <hyperlink ref="A24" location="Table6" display="Table6" xr:uid="{CEA6B14A-8897-40D2-AA93-0FFFF61E281F}"/>
    <hyperlink ref="A25" location="Table6a" display="Table6a" xr:uid="{7D43FE4B-5D8C-4271-B037-4B3AECDC4B20}"/>
    <hyperlink ref="A26" location="Table7" display="Table7" xr:uid="{DD2A76AA-3393-43D2-AB68-C0200A30BF5F}"/>
    <hyperlink ref="A29" location="TableA1FormulasHeader" display="TableA1FormulasHeader" xr:uid="{7EA2FDD7-0775-4A53-A3D6-8FAE16967524}"/>
    <hyperlink ref="A31" location="TableA2FormulasHeader" display="TableA2FormulasHeader" xr:uid="{0B744340-11B2-4345-B41C-8E4E88137E28}"/>
    <hyperlink ref="A23" location="Table5a" display="Table5a" xr:uid="{51A9E3F4-76C4-4B83-ADDC-AA8684467F61}"/>
  </hyperlink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BF43EE-BE18-4A9B-8547-1B879BC4B7C6}">
  <sheetPr codeName="Sheet4"/>
  <dimension ref="A1:AL41"/>
  <sheetViews>
    <sheetView showGridLines="0" zoomScaleNormal="100" workbookViewId="0">
      <pane xSplit="9" ySplit="1" topLeftCell="J2" activePane="bottomRight" state="frozen"/>
      <selection pane="topRight" activeCell="J1" sqref="J1"/>
      <selection pane="bottomLeft" activeCell="A4" sqref="A4"/>
      <selection pane="bottomRight" sqref="A1:B1"/>
    </sheetView>
  </sheetViews>
  <sheetFormatPr defaultColWidth="0" defaultRowHeight="12.75" x14ac:dyDescent="0.2"/>
  <cols>
    <col min="1" max="1" width="9.140625" style="17" customWidth="1"/>
    <col min="2" max="2" width="11" style="17" customWidth="1"/>
    <col min="3" max="9" width="9.140625" style="17" customWidth="1"/>
    <col min="10" max="10" width="17.28515625" style="17" customWidth="1"/>
    <col min="11" max="11" width="16.7109375" style="17" customWidth="1"/>
    <col min="12" max="12" width="18.5703125" style="17" customWidth="1"/>
    <col min="13" max="13" width="17" style="17" bestFit="1" customWidth="1"/>
    <col min="14" max="14" width="15.85546875" style="17" bestFit="1" customWidth="1"/>
    <col min="15" max="15" width="10.28515625" style="17" customWidth="1"/>
    <col min="16" max="16" width="13" style="17" customWidth="1"/>
    <col min="17" max="17" width="8.7109375" style="17" customWidth="1"/>
    <col min="18" max="21" width="9.140625" style="17" customWidth="1"/>
    <col min="22" max="38" width="0" style="17" hidden="1"/>
    <col min="39" max="16384" width="9.140625" style="17" hidden="1"/>
  </cols>
  <sheetData>
    <row r="1" spans="1:20" ht="15.75" x14ac:dyDescent="0.25">
      <c r="A1" s="22" t="s">
        <v>53</v>
      </c>
      <c r="B1" s="22"/>
      <c r="J1" s="19"/>
      <c r="L1" s="21"/>
      <c r="M1" s="21"/>
      <c r="N1" s="21"/>
      <c r="Q1" s="20"/>
    </row>
    <row r="2" spans="1:20" x14ac:dyDescent="0.2">
      <c r="Q2" s="20"/>
    </row>
    <row r="3" spans="1:20" ht="30" customHeight="1" x14ac:dyDescent="0.25">
      <c r="A3" s="23" t="s">
        <v>54</v>
      </c>
      <c r="B3" s="24"/>
      <c r="C3" s="24"/>
      <c r="D3" s="24"/>
      <c r="E3" s="24"/>
      <c r="F3" s="24"/>
      <c r="G3" s="24"/>
      <c r="H3" s="24"/>
      <c r="I3" s="24"/>
      <c r="J3" s="17" t="s">
        <v>55</v>
      </c>
      <c r="K3" s="18">
        <v>2.1</v>
      </c>
      <c r="L3" s="25"/>
      <c r="Q3" s="20"/>
      <c r="T3" s="26" t="s">
        <v>41</v>
      </c>
    </row>
    <row r="4" spans="1:20" x14ac:dyDescent="0.2">
      <c r="J4" s="17" t="s">
        <v>56</v>
      </c>
      <c r="K4" s="17" t="s">
        <v>57</v>
      </c>
      <c r="L4" s="27"/>
      <c r="M4" s="27"/>
      <c r="Q4" s="20"/>
    </row>
    <row r="5" spans="1:20" x14ac:dyDescent="0.2">
      <c r="J5" s="17" t="s">
        <v>58</v>
      </c>
      <c r="K5" s="17" t="s">
        <v>59</v>
      </c>
      <c r="L5" s="27"/>
      <c r="M5" s="27"/>
      <c r="Q5" s="20"/>
    </row>
    <row r="6" spans="1:20" x14ac:dyDescent="0.2">
      <c r="J6" s="17" t="s">
        <v>60</v>
      </c>
      <c r="K6" s="17" t="s">
        <v>61</v>
      </c>
      <c r="L6" s="27"/>
      <c r="M6" s="27"/>
      <c r="Q6" s="20"/>
    </row>
    <row r="7" spans="1:20" ht="24.75" customHeight="1" x14ac:dyDescent="0.2">
      <c r="J7" s="28" t="s">
        <v>62</v>
      </c>
      <c r="K7" s="28">
        <v>2020</v>
      </c>
      <c r="M7" s="29"/>
      <c r="N7" s="29">
        <v>2019</v>
      </c>
      <c r="Q7" s="20"/>
    </row>
    <row r="8" spans="1:20" x14ac:dyDescent="0.2">
      <c r="J8" s="30">
        <v>43834</v>
      </c>
      <c r="K8" s="31">
        <v>910</v>
      </c>
      <c r="M8" s="30">
        <v>43470</v>
      </c>
      <c r="N8" s="31">
        <v>1140</v>
      </c>
      <c r="Q8" s="20"/>
    </row>
    <row r="9" spans="1:20" x14ac:dyDescent="0.2">
      <c r="J9" s="30">
        <v>43841</v>
      </c>
      <c r="K9" s="31">
        <v>900</v>
      </c>
      <c r="M9" s="30">
        <v>43477</v>
      </c>
      <c r="N9" s="31">
        <v>1010</v>
      </c>
      <c r="Q9" s="20"/>
    </row>
    <row r="10" spans="1:20" x14ac:dyDescent="0.2">
      <c r="J10" s="30">
        <v>43848</v>
      </c>
      <c r="K10" s="31">
        <v>910</v>
      </c>
      <c r="M10" s="30">
        <v>43484</v>
      </c>
      <c r="N10" s="31">
        <v>950</v>
      </c>
      <c r="Q10" s="20"/>
    </row>
    <row r="11" spans="1:20" x14ac:dyDescent="0.2">
      <c r="J11" s="30">
        <v>43855</v>
      </c>
      <c r="K11" s="31">
        <v>1090</v>
      </c>
      <c r="M11" s="30">
        <v>43491</v>
      </c>
      <c r="N11" s="31">
        <v>1080</v>
      </c>
      <c r="Q11" s="20"/>
    </row>
    <row r="12" spans="1:20" x14ac:dyDescent="0.2">
      <c r="J12" s="30">
        <v>43862</v>
      </c>
      <c r="K12" s="31">
        <v>1210</v>
      </c>
      <c r="M12" s="30">
        <v>43498</v>
      </c>
      <c r="N12" s="31">
        <v>1120</v>
      </c>
      <c r="Q12" s="20"/>
    </row>
    <row r="13" spans="1:20" x14ac:dyDescent="0.2">
      <c r="B13" s="33"/>
      <c r="J13" s="30">
        <v>43869</v>
      </c>
      <c r="K13" s="31">
        <v>1040</v>
      </c>
      <c r="M13" s="30">
        <v>43505</v>
      </c>
      <c r="N13" s="31">
        <v>1030</v>
      </c>
      <c r="Q13" s="20"/>
    </row>
    <row r="14" spans="1:20" x14ac:dyDescent="0.2">
      <c r="J14" s="30">
        <v>43876</v>
      </c>
      <c r="K14" s="31">
        <v>1100</v>
      </c>
      <c r="M14" s="30">
        <v>43512</v>
      </c>
      <c r="N14" s="31">
        <v>1080</v>
      </c>
      <c r="Q14" s="20"/>
    </row>
    <row r="15" spans="1:20" x14ac:dyDescent="0.2">
      <c r="J15" s="30">
        <v>43883</v>
      </c>
      <c r="K15" s="31">
        <v>1130</v>
      </c>
      <c r="M15" s="30">
        <v>43519</v>
      </c>
      <c r="N15" s="31">
        <v>1150</v>
      </c>
      <c r="Q15" s="20"/>
    </row>
    <row r="16" spans="1:20" x14ac:dyDescent="0.2">
      <c r="J16" s="30">
        <v>43890</v>
      </c>
      <c r="K16" s="31">
        <v>1120</v>
      </c>
      <c r="M16" s="30">
        <v>43526</v>
      </c>
      <c r="N16" s="31">
        <v>1070</v>
      </c>
      <c r="Q16" s="20"/>
    </row>
    <row r="17" spans="10:17" x14ac:dyDescent="0.2">
      <c r="J17" s="30">
        <v>43897</v>
      </c>
      <c r="K17" s="31">
        <v>1130</v>
      </c>
      <c r="M17" s="30">
        <v>43533</v>
      </c>
      <c r="N17" s="31">
        <v>1090</v>
      </c>
      <c r="Q17" s="20"/>
    </row>
    <row r="18" spans="10:17" x14ac:dyDescent="0.2">
      <c r="J18" s="30">
        <v>43904</v>
      </c>
      <c r="K18" s="31">
        <v>1090</v>
      </c>
      <c r="M18" s="30">
        <v>43540</v>
      </c>
      <c r="N18" s="31">
        <v>1020</v>
      </c>
      <c r="Q18" s="20"/>
    </row>
    <row r="19" spans="10:17" x14ac:dyDescent="0.2">
      <c r="J19" s="30">
        <v>43911</v>
      </c>
      <c r="K19" s="31">
        <v>1190</v>
      </c>
      <c r="M19" s="30">
        <v>43547</v>
      </c>
      <c r="N19" s="31">
        <v>1190</v>
      </c>
      <c r="Q19" s="20"/>
    </row>
    <row r="20" spans="10:17" x14ac:dyDescent="0.2">
      <c r="J20" s="30">
        <v>43918</v>
      </c>
      <c r="K20" s="31">
        <v>1060</v>
      </c>
      <c r="M20" s="30">
        <v>43554</v>
      </c>
      <c r="N20" s="31">
        <v>1330</v>
      </c>
      <c r="Q20" s="20"/>
    </row>
    <row r="21" spans="10:17" x14ac:dyDescent="0.2">
      <c r="J21" s="30">
        <v>43925</v>
      </c>
      <c r="K21" s="31">
        <v>560</v>
      </c>
      <c r="M21" s="30">
        <v>43561</v>
      </c>
      <c r="N21" s="31">
        <v>1210</v>
      </c>
      <c r="Q21" s="20"/>
    </row>
    <row r="22" spans="10:17" x14ac:dyDescent="0.2">
      <c r="J22" s="30">
        <v>43932</v>
      </c>
      <c r="K22" s="31">
        <v>430</v>
      </c>
      <c r="M22" s="30">
        <v>43568</v>
      </c>
      <c r="N22" s="31">
        <v>1090</v>
      </c>
      <c r="Q22" s="20"/>
    </row>
    <row r="23" spans="10:17" x14ac:dyDescent="0.2">
      <c r="J23" s="30">
        <v>43939</v>
      </c>
      <c r="K23" s="31">
        <v>500</v>
      </c>
      <c r="M23" s="30">
        <v>43575</v>
      </c>
      <c r="N23" s="31">
        <v>860</v>
      </c>
      <c r="Q23" s="20"/>
    </row>
    <row r="24" spans="10:17" x14ac:dyDescent="0.2">
      <c r="J24" s="30">
        <v>43946</v>
      </c>
      <c r="K24" s="31">
        <v>550</v>
      </c>
      <c r="M24" s="30">
        <v>43582</v>
      </c>
      <c r="N24" s="31">
        <v>1160</v>
      </c>
      <c r="Q24" s="20"/>
    </row>
    <row r="25" spans="10:17" x14ac:dyDescent="0.2">
      <c r="J25" s="30">
        <v>43953</v>
      </c>
      <c r="K25" s="31">
        <v>450</v>
      </c>
      <c r="M25" s="30">
        <v>43589</v>
      </c>
      <c r="N25" s="31">
        <v>890</v>
      </c>
      <c r="Q25" s="20"/>
    </row>
    <row r="26" spans="10:17" x14ac:dyDescent="0.2">
      <c r="J26" s="30">
        <v>43960</v>
      </c>
      <c r="K26" s="31">
        <v>430</v>
      </c>
      <c r="M26" s="30">
        <v>43596</v>
      </c>
      <c r="N26" s="31">
        <v>1010</v>
      </c>
      <c r="Q26" s="20"/>
    </row>
    <row r="27" spans="10:17" x14ac:dyDescent="0.2">
      <c r="J27" s="30">
        <v>43967</v>
      </c>
      <c r="K27" s="31">
        <v>510</v>
      </c>
      <c r="M27" s="30">
        <v>43603</v>
      </c>
      <c r="N27" s="31">
        <v>1150</v>
      </c>
      <c r="Q27" s="20"/>
    </row>
    <row r="28" spans="10:17" x14ac:dyDescent="0.2">
      <c r="J28" s="30">
        <v>43974</v>
      </c>
      <c r="K28" s="31">
        <v>510</v>
      </c>
      <c r="M28" s="30">
        <v>43610</v>
      </c>
      <c r="N28" s="31">
        <v>1000</v>
      </c>
      <c r="Q28" s="20"/>
    </row>
    <row r="29" spans="10:17" x14ac:dyDescent="0.2">
      <c r="J29" s="30">
        <v>43981</v>
      </c>
      <c r="K29" s="31">
        <v>610</v>
      </c>
      <c r="M29" s="30">
        <v>43617</v>
      </c>
      <c r="N29" s="31">
        <v>1250</v>
      </c>
      <c r="Q29" s="20"/>
    </row>
    <row r="30" spans="10:17" x14ac:dyDescent="0.2">
      <c r="J30" s="30">
        <v>43988</v>
      </c>
      <c r="K30" s="31">
        <v>600</v>
      </c>
      <c r="M30" s="30">
        <v>43624</v>
      </c>
      <c r="N30" s="31">
        <v>1180</v>
      </c>
      <c r="Q30" s="20"/>
    </row>
    <row r="31" spans="10:17" x14ac:dyDescent="0.2">
      <c r="J31" s="30">
        <v>43995</v>
      </c>
      <c r="K31" s="31">
        <v>580</v>
      </c>
      <c r="M31" s="30">
        <v>43631</v>
      </c>
      <c r="N31" s="31">
        <v>1120</v>
      </c>
      <c r="Q31" s="20"/>
    </row>
    <row r="32" spans="10:17" x14ac:dyDescent="0.2">
      <c r="J32" s="30">
        <v>44002</v>
      </c>
      <c r="K32" s="31">
        <v>700</v>
      </c>
      <c r="M32" s="30">
        <v>43638</v>
      </c>
      <c r="N32" s="31">
        <v>1350</v>
      </c>
      <c r="Q32" s="20"/>
    </row>
    <row r="33" spans="10:17" x14ac:dyDescent="0.2">
      <c r="J33" s="30">
        <v>44009</v>
      </c>
      <c r="K33" s="31">
        <v>820</v>
      </c>
      <c r="M33" s="30">
        <v>43645</v>
      </c>
      <c r="N33" s="31">
        <v>1460</v>
      </c>
      <c r="Q33" s="20"/>
    </row>
    <row r="34" spans="10:17" x14ac:dyDescent="0.2">
      <c r="J34" s="30">
        <v>44016</v>
      </c>
      <c r="K34" s="31">
        <v>730</v>
      </c>
      <c r="M34" s="30">
        <v>43652</v>
      </c>
      <c r="N34" s="31">
        <v>1240</v>
      </c>
      <c r="Q34" s="20"/>
    </row>
    <row r="35" spans="10:17" x14ac:dyDescent="0.2">
      <c r="J35" s="30">
        <v>44023</v>
      </c>
      <c r="K35" s="31">
        <v>620</v>
      </c>
      <c r="M35" s="30">
        <v>43659</v>
      </c>
      <c r="N35" s="31">
        <v>1300</v>
      </c>
      <c r="Q35" s="20"/>
    </row>
    <row r="36" spans="10:17" x14ac:dyDescent="0.2">
      <c r="J36" s="30">
        <v>44030</v>
      </c>
      <c r="K36" s="31">
        <v>560</v>
      </c>
      <c r="M36" s="30">
        <v>43666</v>
      </c>
      <c r="N36" s="31">
        <v>1290</v>
      </c>
      <c r="Q36" s="20"/>
    </row>
    <row r="37" spans="10:17" x14ac:dyDescent="0.2">
      <c r="J37" s="30">
        <v>44037</v>
      </c>
      <c r="K37" s="31">
        <v>850</v>
      </c>
      <c r="M37" s="30">
        <v>43673</v>
      </c>
      <c r="N37" s="31">
        <v>1340</v>
      </c>
      <c r="Q37" s="20"/>
    </row>
    <row r="38" spans="10:17" x14ac:dyDescent="0.2">
      <c r="J38" s="30">
        <v>44044</v>
      </c>
      <c r="K38" s="31">
        <v>840</v>
      </c>
      <c r="M38" s="30">
        <v>43680</v>
      </c>
      <c r="N38" s="31">
        <v>1260</v>
      </c>
      <c r="Q38" s="20"/>
    </row>
    <row r="39" spans="10:17" x14ac:dyDescent="0.2">
      <c r="J39" s="30">
        <v>44051</v>
      </c>
      <c r="K39" s="31">
        <v>790</v>
      </c>
      <c r="M39" s="30">
        <v>43687</v>
      </c>
      <c r="N39" s="31">
        <v>1190</v>
      </c>
      <c r="Q39" s="20"/>
    </row>
    <row r="40" spans="10:17" x14ac:dyDescent="0.2">
      <c r="J40" s="28" t="s">
        <v>63</v>
      </c>
      <c r="K40" s="31"/>
      <c r="L40" s="31"/>
      <c r="M40" s="31"/>
      <c r="P40" s="32"/>
      <c r="Q40" s="20"/>
    </row>
    <row r="41" spans="10:17" ht="13.15" customHeight="1" x14ac:dyDescent="0.2">
      <c r="P41" s="32"/>
      <c r="Q41" s="20"/>
    </row>
  </sheetData>
  <mergeCells count="2">
    <mergeCell ref="A1:B1"/>
    <mergeCell ref="A3:I3"/>
  </mergeCells>
  <hyperlinks>
    <hyperlink ref="A1:B1" location="ContentsHead" display="ContentsHead" xr:uid="{31611161-252B-40DF-9659-2663FF1064D4}"/>
  </hyperlinks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28AB73-3716-4D98-935D-996B5CA5E4A6}">
  <sheetPr codeName="Sheet32">
    <pageSetUpPr fitToPage="1"/>
  </sheetPr>
  <dimension ref="A1:BV69"/>
  <sheetViews>
    <sheetView zoomScaleNormal="100" workbookViewId="0">
      <pane xSplit="2" ySplit="6" topLeftCell="C7" activePane="bottomRight" state="frozen"/>
      <selection pane="topRight" activeCell="D1" sqref="D1"/>
      <selection pane="bottomLeft" activeCell="A11" sqref="A11"/>
      <selection pane="bottomRight" sqref="A1:B1"/>
    </sheetView>
  </sheetViews>
  <sheetFormatPr defaultColWidth="0" defaultRowHeight="12.75" x14ac:dyDescent="0.2"/>
  <cols>
    <col min="1" max="1" width="2.7109375" style="1" customWidth="1"/>
    <col min="2" max="2" width="22.85546875" style="1" customWidth="1"/>
    <col min="3" max="3" width="1.140625" style="1" customWidth="1"/>
    <col min="4" max="4" width="12.140625" style="1" bestFit="1" customWidth="1"/>
    <col min="5" max="5" width="9.7109375" style="1" customWidth="1"/>
    <col min="6" max="6" width="17.42578125" style="1" customWidth="1"/>
    <col min="7" max="7" width="15.5703125" style="1" bestFit="1" customWidth="1"/>
    <col min="8" max="8" width="2.7109375" style="1" customWidth="1"/>
    <col min="9" max="9" width="13.7109375" style="1" customWidth="1"/>
    <col min="10" max="10" width="21.7109375" style="1" customWidth="1"/>
    <col min="11" max="11" width="16.28515625" style="1" bestFit="1" customWidth="1"/>
    <col min="12" max="12" width="17.28515625" style="1" customWidth="1"/>
    <col min="13" max="13" width="2.7109375" style="1" customWidth="1"/>
    <col min="14" max="14" width="13.7109375" style="1" bestFit="1" customWidth="1"/>
    <col min="15" max="15" width="10.7109375" style="1" bestFit="1" customWidth="1"/>
    <col min="16" max="16" width="18.28515625" style="1" customWidth="1"/>
    <col min="17" max="17" width="17.7109375" style="1" customWidth="1"/>
    <col min="18" max="18" width="2.7109375" style="1" customWidth="1"/>
    <col min="19" max="19" width="27.85546875" style="1" customWidth="1"/>
    <col min="20" max="20" width="4.140625" style="1" customWidth="1"/>
    <col min="21" max="21" width="5.28515625" style="1" customWidth="1"/>
    <col min="22" max="22" width="13.28515625" style="1" customWidth="1"/>
    <col min="23" max="24" width="13.28515625" style="1" hidden="1" customWidth="1"/>
    <col min="25" max="34" width="0" style="1" hidden="1" customWidth="1"/>
    <col min="35" max="51" width="0" style="1" hidden="1"/>
    <col min="52" max="53" width="13.28515625" style="1" hidden="1"/>
    <col min="54" max="74" width="0" style="1" hidden="1"/>
    <col min="75" max="16384" width="13.28515625" style="1" hidden="1"/>
  </cols>
  <sheetData>
    <row r="1" spans="1:21" s="34" customFormat="1" x14ac:dyDescent="0.25">
      <c r="A1" s="35" t="s">
        <v>53</v>
      </c>
      <c r="B1" s="35"/>
      <c r="C1" s="36"/>
    </row>
    <row r="2" spans="1:21" x14ac:dyDescent="0.2">
      <c r="A2" s="38" t="s">
        <v>88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8"/>
      <c r="R2" s="38"/>
      <c r="S2" s="38"/>
      <c r="T2" s="15"/>
      <c r="U2" s="15"/>
    </row>
    <row r="4" spans="1:21" ht="17.45" customHeight="1" x14ac:dyDescent="0.35">
      <c r="A4" s="39" t="s">
        <v>89</v>
      </c>
      <c r="B4" s="39"/>
      <c r="C4" s="40"/>
      <c r="D4" s="41" t="s">
        <v>90</v>
      </c>
      <c r="E4" s="41"/>
      <c r="F4" s="41"/>
      <c r="G4" s="41"/>
      <c r="H4" s="42"/>
      <c r="I4" s="41" t="s">
        <v>91</v>
      </c>
      <c r="J4" s="41"/>
      <c r="K4" s="41"/>
      <c r="L4" s="41"/>
      <c r="M4" s="42"/>
      <c r="N4" s="41" t="s">
        <v>92</v>
      </c>
      <c r="O4" s="41"/>
      <c r="P4" s="41"/>
      <c r="Q4" s="41"/>
      <c r="R4" s="41"/>
      <c r="S4" s="41"/>
      <c r="T4" s="43"/>
      <c r="U4" s="43"/>
    </row>
    <row r="5" spans="1:21" ht="18" customHeight="1" x14ac:dyDescent="0.35">
      <c r="A5" s="44"/>
      <c r="B5" s="44"/>
      <c r="C5" s="45"/>
      <c r="D5" s="44" t="s">
        <v>93</v>
      </c>
      <c r="E5" s="46" t="s">
        <v>94</v>
      </c>
      <c r="F5" s="44" t="s">
        <v>95</v>
      </c>
      <c r="G5" s="47" t="s">
        <v>96</v>
      </c>
      <c r="H5" s="45"/>
      <c r="I5" s="44" t="s">
        <v>97</v>
      </c>
      <c r="J5" s="46" t="s">
        <v>94</v>
      </c>
      <c r="K5" s="44" t="s">
        <v>95</v>
      </c>
      <c r="L5" s="47" t="s">
        <v>98</v>
      </c>
      <c r="M5" s="45"/>
      <c r="N5" s="44" t="s">
        <v>93</v>
      </c>
      <c r="O5" s="46" t="s">
        <v>94</v>
      </c>
      <c r="P5" s="44" t="s">
        <v>99</v>
      </c>
      <c r="Q5" s="47" t="s">
        <v>100</v>
      </c>
      <c r="R5" s="45"/>
      <c r="S5" s="44" t="s">
        <v>101</v>
      </c>
      <c r="T5" s="45"/>
      <c r="U5" s="45"/>
    </row>
    <row r="6" spans="1:21" ht="30.6" customHeight="1" x14ac:dyDescent="0.35">
      <c r="A6" s="44"/>
      <c r="B6" s="44"/>
      <c r="C6" s="45"/>
      <c r="D6" s="44"/>
      <c r="E6" s="46" t="s">
        <v>102</v>
      </c>
      <c r="F6" s="44"/>
      <c r="G6" s="47"/>
      <c r="H6" s="45"/>
      <c r="I6" s="44"/>
      <c r="J6" s="46" t="s">
        <v>103</v>
      </c>
      <c r="K6" s="44"/>
      <c r="L6" s="47"/>
      <c r="M6" s="45"/>
      <c r="N6" s="44"/>
      <c r="O6" s="46" t="s">
        <v>102</v>
      </c>
      <c r="P6" s="44"/>
      <c r="Q6" s="47"/>
      <c r="R6" s="45"/>
      <c r="S6" s="44"/>
      <c r="T6" s="45"/>
      <c r="U6" s="45"/>
    </row>
    <row r="7" spans="1:21" x14ac:dyDescent="0.2">
      <c r="A7" s="13" t="s">
        <v>104</v>
      </c>
      <c r="B7" s="13"/>
      <c r="C7" s="13"/>
      <c r="E7" s="49"/>
      <c r="G7" s="50"/>
      <c r="H7" s="51"/>
      <c r="I7" s="52"/>
      <c r="J7" s="53"/>
      <c r="K7" s="52"/>
      <c r="L7" s="54"/>
      <c r="M7" s="51"/>
      <c r="N7" s="51"/>
      <c r="O7" s="55"/>
      <c r="P7" s="51"/>
      <c r="Q7" s="50"/>
      <c r="R7" s="51"/>
    </row>
    <row r="8" spans="1:21" x14ac:dyDescent="0.2">
      <c r="B8" s="59" t="s">
        <v>42</v>
      </c>
      <c r="C8" s="60"/>
      <c r="D8" s="51">
        <v>55710</v>
      </c>
      <c r="E8" s="55">
        <v>12310</v>
      </c>
      <c r="F8" s="51">
        <v>6170</v>
      </c>
      <c r="G8" s="50">
        <v>61880</v>
      </c>
      <c r="H8" s="51"/>
      <c r="I8" s="52">
        <v>149</v>
      </c>
      <c r="J8" s="53">
        <v>54.5</v>
      </c>
      <c r="K8" s="52">
        <v>73.099999999999994</v>
      </c>
      <c r="L8" s="54">
        <v>222.1</v>
      </c>
      <c r="M8" s="51"/>
      <c r="N8" s="51">
        <v>9847</v>
      </c>
      <c r="O8" s="55">
        <v>1866</v>
      </c>
      <c r="P8" s="51">
        <v>2635</v>
      </c>
      <c r="Q8" s="50">
        <v>12482</v>
      </c>
      <c r="R8" s="51"/>
      <c r="S8" s="51">
        <v>1291</v>
      </c>
      <c r="T8" s="51"/>
      <c r="U8" s="51"/>
    </row>
    <row r="9" spans="1:21" x14ac:dyDescent="0.2">
      <c r="B9" s="59" t="s">
        <v>43</v>
      </c>
      <c r="C9" s="60"/>
      <c r="D9" s="51">
        <v>55220</v>
      </c>
      <c r="E9" s="55">
        <v>13510</v>
      </c>
      <c r="F9" s="51">
        <v>6110</v>
      </c>
      <c r="G9" s="50">
        <v>61330</v>
      </c>
      <c r="H9" s="64"/>
      <c r="I9" s="52">
        <v>165.1</v>
      </c>
      <c r="J9" s="53">
        <v>63</v>
      </c>
      <c r="K9" s="52">
        <v>68.400000000000006</v>
      </c>
      <c r="L9" s="54">
        <v>233.5</v>
      </c>
      <c r="M9" s="51"/>
      <c r="N9" s="51">
        <v>10078</v>
      </c>
      <c r="O9" s="55">
        <v>2212</v>
      </c>
      <c r="P9" s="51">
        <v>2105</v>
      </c>
      <c r="Q9" s="50">
        <v>12183</v>
      </c>
      <c r="R9" s="51"/>
      <c r="S9" s="51">
        <v>1430</v>
      </c>
      <c r="T9" s="51"/>
      <c r="U9" s="51"/>
    </row>
    <row r="10" spans="1:21" x14ac:dyDescent="0.2">
      <c r="B10" s="59" t="s">
        <v>105</v>
      </c>
      <c r="C10" s="60"/>
      <c r="D10" s="51">
        <v>9150</v>
      </c>
      <c r="E10" s="55">
        <v>2390</v>
      </c>
      <c r="F10" s="51">
        <v>1370</v>
      </c>
      <c r="G10" s="50">
        <v>10520</v>
      </c>
      <c r="H10" s="64"/>
      <c r="I10" s="52">
        <v>27.5</v>
      </c>
      <c r="J10" s="53">
        <v>11.4</v>
      </c>
      <c r="K10" s="52">
        <v>11.9</v>
      </c>
      <c r="L10" s="54">
        <v>39.5</v>
      </c>
      <c r="M10" s="51"/>
      <c r="N10" s="51">
        <v>1642</v>
      </c>
      <c r="O10" s="55">
        <v>406</v>
      </c>
      <c r="P10" s="51">
        <v>405</v>
      </c>
      <c r="Q10" s="50">
        <v>2047</v>
      </c>
      <c r="R10" s="51"/>
      <c r="S10" s="51">
        <v>238</v>
      </c>
      <c r="T10" s="51"/>
      <c r="U10" s="51"/>
    </row>
    <row r="11" spans="1:21" ht="26.45" customHeight="1" x14ac:dyDescent="0.2">
      <c r="A11" s="13" t="s">
        <v>106</v>
      </c>
      <c r="B11" s="13"/>
      <c r="C11" s="13"/>
      <c r="E11" s="49"/>
      <c r="G11" s="50"/>
      <c r="H11" s="51"/>
      <c r="I11" s="52"/>
      <c r="J11" s="53"/>
      <c r="K11" s="52"/>
      <c r="L11" s="54"/>
      <c r="M11" s="51"/>
      <c r="N11" s="51"/>
      <c r="O11" s="55"/>
      <c r="P11" s="51"/>
      <c r="Q11" s="50"/>
      <c r="R11" s="51"/>
    </row>
    <row r="12" spans="1:21" x14ac:dyDescent="0.2">
      <c r="B12" s="59" t="s">
        <v>107</v>
      </c>
      <c r="C12" s="60"/>
      <c r="D12" s="51">
        <v>13230</v>
      </c>
      <c r="E12" s="55">
        <v>2960</v>
      </c>
      <c r="F12" s="51">
        <v>1430</v>
      </c>
      <c r="G12" s="50">
        <v>14660</v>
      </c>
      <c r="H12" s="51"/>
      <c r="I12" s="52">
        <v>31.8</v>
      </c>
      <c r="J12" s="53">
        <v>12.5</v>
      </c>
      <c r="K12" s="52">
        <v>15.5</v>
      </c>
      <c r="L12" s="54">
        <v>47.3</v>
      </c>
      <c r="M12" s="51"/>
      <c r="N12" s="51">
        <v>2259</v>
      </c>
      <c r="O12" s="55">
        <v>424</v>
      </c>
      <c r="P12" s="51">
        <v>522</v>
      </c>
      <c r="Q12" s="50">
        <v>2781</v>
      </c>
      <c r="R12" s="51"/>
      <c r="S12" s="51">
        <v>255</v>
      </c>
      <c r="T12" s="51"/>
      <c r="U12" s="51"/>
    </row>
    <row r="13" spans="1:21" x14ac:dyDescent="0.2">
      <c r="B13" s="59" t="s">
        <v>108</v>
      </c>
      <c r="C13" s="60"/>
      <c r="D13" s="51">
        <v>14850</v>
      </c>
      <c r="E13" s="55">
        <v>3130</v>
      </c>
      <c r="F13" s="51">
        <v>1490</v>
      </c>
      <c r="G13" s="50">
        <v>16340</v>
      </c>
      <c r="H13" s="51"/>
      <c r="I13" s="52">
        <v>41.5</v>
      </c>
      <c r="J13" s="53">
        <v>14.2</v>
      </c>
      <c r="K13" s="52">
        <v>17.7</v>
      </c>
      <c r="L13" s="54">
        <v>59.2</v>
      </c>
      <c r="M13" s="51"/>
      <c r="N13" s="51">
        <v>2689</v>
      </c>
      <c r="O13" s="55">
        <v>484</v>
      </c>
      <c r="P13" s="51">
        <v>692</v>
      </c>
      <c r="Q13" s="50">
        <v>3381</v>
      </c>
      <c r="R13" s="51"/>
      <c r="S13" s="51">
        <v>388</v>
      </c>
      <c r="T13" s="51"/>
      <c r="U13" s="51"/>
    </row>
    <row r="14" spans="1:21" x14ac:dyDescent="0.2">
      <c r="B14" s="59" t="s">
        <v>109</v>
      </c>
      <c r="C14" s="60"/>
      <c r="D14" s="51">
        <v>15770</v>
      </c>
      <c r="E14" s="55">
        <v>3330</v>
      </c>
      <c r="F14" s="51">
        <v>1690</v>
      </c>
      <c r="G14" s="50">
        <v>17460</v>
      </c>
      <c r="H14" s="51"/>
      <c r="I14" s="52">
        <v>44.3</v>
      </c>
      <c r="J14" s="53">
        <v>15.5</v>
      </c>
      <c r="K14" s="52">
        <v>19.600000000000001</v>
      </c>
      <c r="L14" s="54">
        <v>63.9</v>
      </c>
      <c r="M14" s="51"/>
      <c r="N14" s="51">
        <v>2849</v>
      </c>
      <c r="O14" s="55">
        <v>528</v>
      </c>
      <c r="P14" s="51">
        <v>660</v>
      </c>
      <c r="Q14" s="50">
        <v>3508</v>
      </c>
      <c r="R14" s="51"/>
      <c r="S14" s="51">
        <v>319</v>
      </c>
      <c r="T14" s="51"/>
      <c r="U14" s="51"/>
    </row>
    <row r="15" spans="1:21" ht="13.15" customHeight="1" x14ac:dyDescent="0.2">
      <c r="B15" s="59" t="s">
        <v>110</v>
      </c>
      <c r="C15" s="60"/>
      <c r="D15" s="51">
        <v>11860</v>
      </c>
      <c r="E15" s="55">
        <v>2890</v>
      </c>
      <c r="F15" s="51">
        <v>1560</v>
      </c>
      <c r="G15" s="50">
        <v>13420</v>
      </c>
      <c r="H15" s="51"/>
      <c r="I15" s="52">
        <v>31.4</v>
      </c>
      <c r="J15" s="53">
        <v>12.3</v>
      </c>
      <c r="K15" s="52">
        <v>20.3</v>
      </c>
      <c r="L15" s="54">
        <v>51.7</v>
      </c>
      <c r="M15" s="51"/>
      <c r="N15" s="51">
        <v>2050</v>
      </c>
      <c r="O15" s="55">
        <v>430</v>
      </c>
      <c r="P15" s="51">
        <v>761</v>
      </c>
      <c r="Q15" s="50">
        <v>2812</v>
      </c>
      <c r="R15" s="51"/>
      <c r="S15" s="51">
        <v>328</v>
      </c>
      <c r="T15" s="51"/>
      <c r="U15" s="51"/>
    </row>
    <row r="16" spans="1:21" ht="25.5" customHeight="1" x14ac:dyDescent="0.2">
      <c r="B16" s="59" t="s">
        <v>111</v>
      </c>
      <c r="C16" s="60"/>
      <c r="D16" s="51">
        <v>13240</v>
      </c>
      <c r="E16" s="55">
        <v>3090</v>
      </c>
      <c r="F16" s="51">
        <v>1520</v>
      </c>
      <c r="G16" s="50">
        <v>14760</v>
      </c>
      <c r="H16" s="51"/>
      <c r="I16" s="52">
        <v>35.4</v>
      </c>
      <c r="J16" s="53">
        <v>13.7</v>
      </c>
      <c r="K16" s="52">
        <v>14.2</v>
      </c>
      <c r="L16" s="54">
        <v>49.6</v>
      </c>
      <c r="M16" s="51"/>
      <c r="N16" s="51">
        <v>2384</v>
      </c>
      <c r="O16" s="55">
        <v>481</v>
      </c>
      <c r="P16" s="51">
        <v>382</v>
      </c>
      <c r="Q16" s="50">
        <v>2766</v>
      </c>
      <c r="R16" s="51"/>
      <c r="S16" s="51">
        <v>374</v>
      </c>
      <c r="T16" s="51"/>
      <c r="U16" s="51"/>
    </row>
    <row r="17" spans="1:21" x14ac:dyDescent="0.2">
      <c r="B17" s="59" t="s">
        <v>112</v>
      </c>
      <c r="C17" s="60"/>
      <c r="D17" s="51">
        <v>14930</v>
      </c>
      <c r="E17" s="55">
        <v>3500</v>
      </c>
      <c r="F17" s="51">
        <v>1560</v>
      </c>
      <c r="G17" s="50">
        <v>16490</v>
      </c>
      <c r="H17" s="51"/>
      <c r="I17" s="52">
        <v>44.7</v>
      </c>
      <c r="J17" s="53">
        <v>16.8</v>
      </c>
      <c r="K17" s="52">
        <v>17</v>
      </c>
      <c r="L17" s="54">
        <v>61.8</v>
      </c>
      <c r="M17" s="51"/>
      <c r="N17" s="51">
        <v>2729</v>
      </c>
      <c r="O17" s="55">
        <v>578</v>
      </c>
      <c r="P17" s="51">
        <v>635</v>
      </c>
      <c r="Q17" s="50">
        <v>3363</v>
      </c>
      <c r="R17" s="51"/>
      <c r="S17" s="51">
        <v>420</v>
      </c>
      <c r="T17" s="51"/>
      <c r="U17" s="51"/>
    </row>
    <row r="18" spans="1:21" x14ac:dyDescent="0.2">
      <c r="B18" s="59" t="s">
        <v>113</v>
      </c>
      <c r="C18" s="60"/>
      <c r="D18" s="51">
        <v>15180</v>
      </c>
      <c r="E18" s="55">
        <v>3610</v>
      </c>
      <c r="F18" s="51">
        <v>1520</v>
      </c>
      <c r="G18" s="50">
        <v>16690</v>
      </c>
      <c r="H18" s="51"/>
      <c r="I18" s="52">
        <v>46.9</v>
      </c>
      <c r="J18" s="53">
        <v>17.399999999999999</v>
      </c>
      <c r="K18" s="52">
        <v>20.2</v>
      </c>
      <c r="L18" s="54">
        <v>67.099999999999994</v>
      </c>
      <c r="M18" s="51"/>
      <c r="N18" s="51">
        <v>2816</v>
      </c>
      <c r="O18" s="55">
        <v>604</v>
      </c>
      <c r="P18" s="51">
        <v>629</v>
      </c>
      <c r="Q18" s="50">
        <v>3444</v>
      </c>
      <c r="R18" s="51"/>
      <c r="S18" s="51">
        <v>345</v>
      </c>
      <c r="T18" s="51"/>
      <c r="U18" s="51"/>
    </row>
    <row r="19" spans="1:21" x14ac:dyDescent="0.2">
      <c r="B19" s="59" t="s">
        <v>114</v>
      </c>
      <c r="C19" s="60"/>
      <c r="D19" s="51">
        <v>11880</v>
      </c>
      <c r="E19" s="55">
        <v>3300</v>
      </c>
      <c r="F19" s="51">
        <v>1510</v>
      </c>
      <c r="G19" s="50">
        <v>13390</v>
      </c>
      <c r="H19" s="51"/>
      <c r="I19" s="52">
        <v>38</v>
      </c>
      <c r="J19" s="53">
        <v>15.2</v>
      </c>
      <c r="K19" s="52">
        <v>17</v>
      </c>
      <c r="L19" s="54">
        <v>55</v>
      </c>
      <c r="M19" s="51"/>
      <c r="N19" s="51">
        <v>2150</v>
      </c>
      <c r="O19" s="55">
        <v>549</v>
      </c>
      <c r="P19" s="51">
        <v>459</v>
      </c>
      <c r="Q19" s="50">
        <v>2609</v>
      </c>
      <c r="R19" s="51"/>
      <c r="S19" s="51">
        <v>292</v>
      </c>
      <c r="T19" s="51"/>
      <c r="U19" s="51"/>
    </row>
    <row r="20" spans="1:21" ht="25.5" customHeight="1" x14ac:dyDescent="0.2">
      <c r="B20" s="59" t="s">
        <v>115</v>
      </c>
      <c r="C20" s="60"/>
      <c r="D20" s="51">
        <v>6250</v>
      </c>
      <c r="E20" s="55">
        <v>1570</v>
      </c>
      <c r="F20" s="51">
        <v>970</v>
      </c>
      <c r="G20" s="50">
        <v>7210</v>
      </c>
      <c r="H20" s="51"/>
      <c r="I20" s="52">
        <v>18.100000000000001</v>
      </c>
      <c r="J20" s="53">
        <v>7.3</v>
      </c>
      <c r="K20" s="52">
        <v>8.6999999999999993</v>
      </c>
      <c r="L20" s="54">
        <v>26.8</v>
      </c>
      <c r="M20" s="51"/>
      <c r="N20" s="51">
        <v>1084</v>
      </c>
      <c r="O20" s="55">
        <v>259</v>
      </c>
      <c r="P20" s="51">
        <v>263</v>
      </c>
      <c r="Q20" s="50">
        <v>1347</v>
      </c>
      <c r="R20" s="51"/>
      <c r="S20" s="51">
        <v>120</v>
      </c>
      <c r="T20" s="51"/>
      <c r="U20" s="51"/>
    </row>
    <row r="21" spans="1:21" ht="26.45" customHeight="1" x14ac:dyDescent="0.2">
      <c r="A21" s="13" t="s">
        <v>116</v>
      </c>
      <c r="B21" s="13"/>
      <c r="C21" s="13"/>
      <c r="D21" s="51"/>
      <c r="E21" s="55"/>
      <c r="F21" s="51"/>
      <c r="G21" s="50"/>
      <c r="H21" s="51"/>
      <c r="I21" s="52"/>
      <c r="J21" s="53"/>
      <c r="K21" s="52"/>
      <c r="L21" s="54"/>
      <c r="M21" s="51"/>
      <c r="N21" s="51"/>
      <c r="O21" s="55"/>
      <c r="P21" s="51"/>
      <c r="Q21" s="50"/>
      <c r="R21" s="51"/>
    </row>
    <row r="22" spans="1:21" x14ac:dyDescent="0.2">
      <c r="B22" s="66" t="s">
        <v>117</v>
      </c>
      <c r="C22" s="60"/>
      <c r="D22" s="51">
        <v>3890</v>
      </c>
      <c r="E22" s="55">
        <v>920</v>
      </c>
      <c r="F22" s="51">
        <v>490</v>
      </c>
      <c r="G22" s="50">
        <v>4390</v>
      </c>
      <c r="H22" s="51"/>
      <c r="I22" s="52">
        <v>8.9</v>
      </c>
      <c r="J22" s="53">
        <v>3.9</v>
      </c>
      <c r="K22" s="52">
        <v>6</v>
      </c>
      <c r="L22" s="54">
        <v>14.9</v>
      </c>
      <c r="M22" s="51"/>
      <c r="N22" s="51">
        <v>638</v>
      </c>
      <c r="O22" s="55">
        <v>132</v>
      </c>
      <c r="P22" s="51">
        <v>217</v>
      </c>
      <c r="Q22" s="50">
        <v>855</v>
      </c>
      <c r="R22" s="51"/>
      <c r="S22" s="51">
        <v>123</v>
      </c>
      <c r="T22" s="51"/>
      <c r="U22" s="51"/>
    </row>
    <row r="23" spans="1:21" x14ac:dyDescent="0.2">
      <c r="B23" s="66" t="s">
        <v>118</v>
      </c>
      <c r="C23" s="60"/>
      <c r="D23" s="51">
        <v>4350</v>
      </c>
      <c r="E23" s="55">
        <v>970</v>
      </c>
      <c r="F23" s="51">
        <v>460</v>
      </c>
      <c r="G23" s="50">
        <v>4810</v>
      </c>
      <c r="H23" s="51"/>
      <c r="I23" s="52">
        <v>10</v>
      </c>
      <c r="J23" s="53">
        <v>4.0999999999999996</v>
      </c>
      <c r="K23" s="52">
        <v>3.6</v>
      </c>
      <c r="L23" s="54">
        <v>13.6</v>
      </c>
      <c r="M23" s="51"/>
      <c r="N23" s="51">
        <v>722</v>
      </c>
      <c r="O23" s="55">
        <v>139</v>
      </c>
      <c r="P23" s="51">
        <v>125</v>
      </c>
      <c r="Q23" s="50">
        <v>847</v>
      </c>
      <c r="R23" s="51"/>
      <c r="S23" s="51">
        <v>66</v>
      </c>
      <c r="T23" s="51"/>
      <c r="U23" s="51"/>
    </row>
    <row r="24" spans="1:21" x14ac:dyDescent="0.2">
      <c r="B24" s="66" t="s">
        <v>119</v>
      </c>
      <c r="C24" s="60"/>
      <c r="D24" s="51">
        <v>4990</v>
      </c>
      <c r="E24" s="55">
        <v>1080</v>
      </c>
      <c r="F24" s="51">
        <v>480</v>
      </c>
      <c r="G24" s="50">
        <v>5460</v>
      </c>
      <c r="H24" s="51"/>
      <c r="I24" s="52">
        <v>12.9</v>
      </c>
      <c r="J24" s="53">
        <v>4.5</v>
      </c>
      <c r="K24" s="52">
        <v>5.8</v>
      </c>
      <c r="L24" s="54">
        <v>18.7</v>
      </c>
      <c r="M24" s="51"/>
      <c r="N24" s="51">
        <v>898</v>
      </c>
      <c r="O24" s="55">
        <v>153</v>
      </c>
      <c r="P24" s="51">
        <v>180</v>
      </c>
      <c r="Q24" s="50">
        <v>1079</v>
      </c>
      <c r="R24" s="51"/>
      <c r="S24" s="51">
        <v>66</v>
      </c>
      <c r="T24" s="51"/>
      <c r="U24" s="51"/>
    </row>
    <row r="25" spans="1:21" x14ac:dyDescent="0.2">
      <c r="B25" s="66" t="s">
        <v>120</v>
      </c>
      <c r="C25" s="60"/>
      <c r="D25" s="51">
        <v>4860</v>
      </c>
      <c r="E25" s="55">
        <v>1080</v>
      </c>
      <c r="F25" s="51">
        <v>490</v>
      </c>
      <c r="G25" s="50">
        <v>5350</v>
      </c>
      <c r="H25" s="51"/>
      <c r="I25" s="52">
        <v>13.2</v>
      </c>
      <c r="J25" s="53">
        <v>4.9000000000000004</v>
      </c>
      <c r="K25" s="52">
        <v>8</v>
      </c>
      <c r="L25" s="54">
        <v>21.2</v>
      </c>
      <c r="M25" s="51"/>
      <c r="N25" s="51">
        <v>863</v>
      </c>
      <c r="O25" s="55">
        <v>168</v>
      </c>
      <c r="P25" s="51">
        <v>332</v>
      </c>
      <c r="Q25" s="50">
        <v>1195</v>
      </c>
      <c r="R25" s="51"/>
      <c r="S25" s="51">
        <v>98</v>
      </c>
      <c r="T25" s="51"/>
      <c r="U25" s="51"/>
    </row>
    <row r="26" spans="1:21" x14ac:dyDescent="0.2">
      <c r="B26" s="66" t="s">
        <v>121</v>
      </c>
      <c r="C26" s="60"/>
      <c r="D26" s="51">
        <v>5460</v>
      </c>
      <c r="E26" s="55">
        <v>1130</v>
      </c>
      <c r="F26" s="51">
        <v>530</v>
      </c>
      <c r="G26" s="50">
        <v>5990</v>
      </c>
      <c r="H26" s="51"/>
      <c r="I26" s="52">
        <v>15.1</v>
      </c>
      <c r="J26" s="53">
        <v>5</v>
      </c>
      <c r="K26" s="52">
        <v>3.8</v>
      </c>
      <c r="L26" s="54">
        <v>18.8</v>
      </c>
      <c r="M26" s="51"/>
      <c r="N26" s="51">
        <v>992</v>
      </c>
      <c r="O26" s="55">
        <v>169</v>
      </c>
      <c r="P26" s="51">
        <v>191</v>
      </c>
      <c r="Q26" s="50">
        <v>1183</v>
      </c>
      <c r="R26" s="51"/>
      <c r="S26" s="51">
        <v>59</v>
      </c>
      <c r="T26" s="51"/>
      <c r="U26" s="51"/>
    </row>
    <row r="27" spans="1:21" x14ac:dyDescent="0.2">
      <c r="B27" s="66" t="s">
        <v>122</v>
      </c>
      <c r="C27" s="60"/>
      <c r="D27" s="51">
        <v>4540</v>
      </c>
      <c r="E27" s="55">
        <v>920</v>
      </c>
      <c r="F27" s="51">
        <v>470</v>
      </c>
      <c r="G27" s="50">
        <v>5010</v>
      </c>
      <c r="H27" s="51"/>
      <c r="I27" s="52">
        <v>13.3</v>
      </c>
      <c r="J27" s="53">
        <v>4.3</v>
      </c>
      <c r="K27" s="52">
        <v>5.9</v>
      </c>
      <c r="L27" s="54">
        <v>19.2</v>
      </c>
      <c r="M27" s="51"/>
      <c r="N27" s="51">
        <v>834</v>
      </c>
      <c r="O27" s="55">
        <v>147</v>
      </c>
      <c r="P27" s="51">
        <v>170</v>
      </c>
      <c r="Q27" s="50">
        <v>1004</v>
      </c>
      <c r="R27" s="51"/>
      <c r="S27" s="51">
        <v>231</v>
      </c>
      <c r="T27" s="51"/>
      <c r="U27" s="51"/>
    </row>
    <row r="28" spans="1:21" x14ac:dyDescent="0.2">
      <c r="B28" s="66" t="s">
        <v>123</v>
      </c>
      <c r="C28" s="60"/>
      <c r="D28" s="51">
        <v>5050</v>
      </c>
      <c r="E28" s="55">
        <v>1110</v>
      </c>
      <c r="F28" s="51">
        <v>600</v>
      </c>
      <c r="G28" s="50">
        <v>5650</v>
      </c>
      <c r="H28" s="51"/>
      <c r="I28" s="52">
        <v>14.4</v>
      </c>
      <c r="J28" s="53">
        <v>5.0999999999999996</v>
      </c>
      <c r="K28" s="52">
        <v>6.6</v>
      </c>
      <c r="L28" s="54">
        <v>21</v>
      </c>
      <c r="M28" s="51"/>
      <c r="N28" s="51">
        <v>908</v>
      </c>
      <c r="O28" s="55">
        <v>174</v>
      </c>
      <c r="P28" s="51">
        <v>221</v>
      </c>
      <c r="Q28" s="50">
        <v>1129</v>
      </c>
      <c r="R28" s="51"/>
      <c r="S28" s="51">
        <v>112</v>
      </c>
      <c r="T28" s="51"/>
      <c r="U28" s="51"/>
    </row>
    <row r="29" spans="1:21" x14ac:dyDescent="0.2">
      <c r="B29" s="66" t="s">
        <v>124</v>
      </c>
      <c r="C29" s="60"/>
      <c r="D29" s="51">
        <v>5790</v>
      </c>
      <c r="E29" s="55">
        <v>1210</v>
      </c>
      <c r="F29" s="51">
        <v>550</v>
      </c>
      <c r="G29" s="50">
        <v>6340</v>
      </c>
      <c r="H29" s="51"/>
      <c r="I29" s="52">
        <v>16.600000000000001</v>
      </c>
      <c r="J29" s="53">
        <v>5.8</v>
      </c>
      <c r="K29" s="52">
        <v>5.6</v>
      </c>
      <c r="L29" s="54">
        <v>22.1</v>
      </c>
      <c r="M29" s="51"/>
      <c r="N29" s="51">
        <v>1051</v>
      </c>
      <c r="O29" s="55">
        <v>196</v>
      </c>
      <c r="P29" s="51">
        <v>177</v>
      </c>
      <c r="Q29" s="50">
        <v>1228</v>
      </c>
      <c r="R29" s="51"/>
      <c r="S29" s="51">
        <v>113</v>
      </c>
      <c r="T29" s="51"/>
      <c r="U29" s="51"/>
    </row>
    <row r="30" spans="1:21" x14ac:dyDescent="0.2">
      <c r="B30" s="66" t="s">
        <v>125</v>
      </c>
      <c r="C30" s="60"/>
      <c r="D30" s="51">
        <v>4930</v>
      </c>
      <c r="E30" s="55">
        <v>1000</v>
      </c>
      <c r="F30" s="51">
        <v>530</v>
      </c>
      <c r="G30" s="50">
        <v>5460</v>
      </c>
      <c r="H30" s="51"/>
      <c r="I30" s="52">
        <v>13.3</v>
      </c>
      <c r="J30" s="53">
        <v>4.5999999999999996</v>
      </c>
      <c r="K30" s="52">
        <v>7.5</v>
      </c>
      <c r="L30" s="54">
        <v>20.7</v>
      </c>
      <c r="M30" s="51"/>
      <c r="N30" s="51">
        <v>890</v>
      </c>
      <c r="O30" s="55">
        <v>158</v>
      </c>
      <c r="P30" s="51">
        <v>261</v>
      </c>
      <c r="Q30" s="50">
        <v>1151</v>
      </c>
      <c r="R30" s="51"/>
      <c r="S30" s="51">
        <v>94</v>
      </c>
      <c r="T30" s="51"/>
      <c r="U30" s="51"/>
    </row>
    <row r="31" spans="1:21" x14ac:dyDescent="0.2">
      <c r="B31" s="66" t="s">
        <v>126</v>
      </c>
      <c r="C31" s="60"/>
      <c r="D31" s="51">
        <v>3590</v>
      </c>
      <c r="E31" s="55">
        <v>880</v>
      </c>
      <c r="F31" s="51">
        <v>440</v>
      </c>
      <c r="G31" s="50">
        <v>4030</v>
      </c>
      <c r="H31" s="51"/>
      <c r="I31" s="52">
        <v>10.199999999999999</v>
      </c>
      <c r="J31" s="53">
        <v>3.9</v>
      </c>
      <c r="K31" s="52">
        <v>6.9</v>
      </c>
      <c r="L31" s="54">
        <v>17.100000000000001</v>
      </c>
      <c r="M31" s="51"/>
      <c r="N31" s="51">
        <v>637</v>
      </c>
      <c r="O31" s="55">
        <v>133</v>
      </c>
      <c r="P31" s="51">
        <v>209</v>
      </c>
      <c r="Q31" s="50">
        <v>846</v>
      </c>
      <c r="R31" s="51"/>
      <c r="S31" s="51">
        <v>50</v>
      </c>
      <c r="T31" s="51"/>
      <c r="U31" s="51"/>
    </row>
    <row r="32" spans="1:21" x14ac:dyDescent="0.2">
      <c r="B32" s="66" t="s">
        <v>127</v>
      </c>
      <c r="C32" s="60"/>
      <c r="D32" s="51">
        <v>3860</v>
      </c>
      <c r="E32" s="55">
        <v>930</v>
      </c>
      <c r="F32" s="51">
        <v>460</v>
      </c>
      <c r="G32" s="50">
        <v>4320</v>
      </c>
      <c r="H32" s="51"/>
      <c r="I32" s="52">
        <v>9.8000000000000007</v>
      </c>
      <c r="J32" s="53">
        <v>3.8</v>
      </c>
      <c r="K32" s="52">
        <v>5.4</v>
      </c>
      <c r="L32" s="54">
        <v>15.2</v>
      </c>
      <c r="M32" s="51"/>
      <c r="N32" s="51">
        <v>659</v>
      </c>
      <c r="O32" s="55">
        <v>134</v>
      </c>
      <c r="P32" s="51">
        <v>161</v>
      </c>
      <c r="Q32" s="50">
        <v>820</v>
      </c>
      <c r="R32" s="51"/>
      <c r="S32" s="51">
        <v>127</v>
      </c>
      <c r="T32" s="51"/>
      <c r="U32" s="51"/>
    </row>
    <row r="33" spans="2:21" x14ac:dyDescent="0.2">
      <c r="B33" s="66" t="s">
        <v>128</v>
      </c>
      <c r="C33" s="60"/>
      <c r="D33" s="51">
        <v>4410</v>
      </c>
      <c r="E33" s="55">
        <v>1080</v>
      </c>
      <c r="F33" s="51">
        <v>670</v>
      </c>
      <c r="G33" s="50">
        <v>5080</v>
      </c>
      <c r="H33" s="51"/>
      <c r="I33" s="52">
        <v>11.4</v>
      </c>
      <c r="J33" s="53">
        <v>4.5999999999999996</v>
      </c>
      <c r="K33" s="52">
        <v>8.1</v>
      </c>
      <c r="L33" s="54">
        <v>19.5</v>
      </c>
      <c r="M33" s="51"/>
      <c r="N33" s="51">
        <v>755</v>
      </c>
      <c r="O33" s="55">
        <v>163</v>
      </c>
      <c r="P33" s="51">
        <v>391</v>
      </c>
      <c r="Q33" s="50">
        <v>1146</v>
      </c>
      <c r="R33" s="51"/>
      <c r="S33" s="51">
        <v>151</v>
      </c>
      <c r="T33" s="51"/>
      <c r="U33" s="51"/>
    </row>
    <row r="34" spans="2:21" ht="26.45" customHeight="1" x14ac:dyDescent="0.2">
      <c r="B34" s="66" t="s">
        <v>129</v>
      </c>
      <c r="C34" s="60"/>
      <c r="D34" s="51">
        <v>4020</v>
      </c>
      <c r="E34" s="55">
        <v>960</v>
      </c>
      <c r="F34" s="51">
        <v>530</v>
      </c>
      <c r="G34" s="50">
        <v>4550</v>
      </c>
      <c r="H34" s="51"/>
      <c r="I34" s="52">
        <v>10.4</v>
      </c>
      <c r="J34" s="53">
        <v>4</v>
      </c>
      <c r="K34" s="52">
        <v>2.9</v>
      </c>
      <c r="L34" s="54">
        <v>13.2</v>
      </c>
      <c r="M34" s="51"/>
      <c r="N34" s="51">
        <v>739</v>
      </c>
      <c r="O34" s="55">
        <v>140</v>
      </c>
      <c r="P34" s="51">
        <v>133</v>
      </c>
      <c r="Q34" s="50">
        <v>872</v>
      </c>
      <c r="R34" s="51"/>
      <c r="S34" s="51">
        <v>63</v>
      </c>
      <c r="T34" s="51"/>
      <c r="U34" s="64"/>
    </row>
    <row r="35" spans="2:21" x14ac:dyDescent="0.2">
      <c r="B35" s="66" t="s">
        <v>130</v>
      </c>
      <c r="C35" s="60"/>
      <c r="D35" s="51">
        <v>4560</v>
      </c>
      <c r="E35" s="55">
        <v>1080</v>
      </c>
      <c r="F35" s="51">
        <v>530</v>
      </c>
      <c r="G35" s="50">
        <v>5090</v>
      </c>
      <c r="H35" s="51"/>
      <c r="I35" s="52">
        <v>12</v>
      </c>
      <c r="J35" s="53">
        <v>4.8</v>
      </c>
      <c r="K35" s="52">
        <v>7.8</v>
      </c>
      <c r="L35" s="54">
        <v>19.8</v>
      </c>
      <c r="M35" s="51"/>
      <c r="N35" s="51">
        <v>794</v>
      </c>
      <c r="O35" s="55">
        <v>167</v>
      </c>
      <c r="P35" s="51">
        <v>128</v>
      </c>
      <c r="Q35" s="50">
        <v>922</v>
      </c>
      <c r="R35" s="51"/>
      <c r="S35" s="51">
        <v>269</v>
      </c>
      <c r="T35" s="51"/>
      <c r="U35" s="51"/>
    </row>
    <row r="36" spans="2:21" x14ac:dyDescent="0.2">
      <c r="B36" s="66" t="s">
        <v>131</v>
      </c>
      <c r="C36" s="60"/>
      <c r="D36" s="51">
        <v>4660</v>
      </c>
      <c r="E36" s="55">
        <v>1060</v>
      </c>
      <c r="F36" s="51">
        <v>460</v>
      </c>
      <c r="G36" s="50">
        <v>5130</v>
      </c>
      <c r="H36" s="51"/>
      <c r="I36" s="52">
        <v>13</v>
      </c>
      <c r="J36" s="53">
        <v>4.9000000000000004</v>
      </c>
      <c r="K36" s="52">
        <v>3.5</v>
      </c>
      <c r="L36" s="54">
        <v>16.5</v>
      </c>
      <c r="M36" s="51"/>
      <c r="N36" s="51">
        <v>851</v>
      </c>
      <c r="O36" s="55">
        <v>173</v>
      </c>
      <c r="P36" s="51">
        <v>121</v>
      </c>
      <c r="Q36" s="50">
        <v>972</v>
      </c>
      <c r="R36" s="51"/>
      <c r="S36" s="51">
        <v>43</v>
      </c>
      <c r="T36" s="51"/>
      <c r="U36" s="63"/>
    </row>
    <row r="37" spans="2:21" x14ac:dyDescent="0.2">
      <c r="B37" s="66" t="s">
        <v>132</v>
      </c>
      <c r="C37" s="60"/>
      <c r="D37" s="51">
        <v>5020</v>
      </c>
      <c r="E37" s="55">
        <v>1200</v>
      </c>
      <c r="F37" s="51">
        <v>590</v>
      </c>
      <c r="G37" s="50">
        <v>5610</v>
      </c>
      <c r="H37" s="51"/>
      <c r="I37" s="52">
        <v>14.3</v>
      </c>
      <c r="J37" s="53">
        <v>5.6</v>
      </c>
      <c r="K37" s="52">
        <v>5</v>
      </c>
      <c r="L37" s="54">
        <v>19.3</v>
      </c>
      <c r="M37" s="51"/>
      <c r="N37" s="51">
        <v>904</v>
      </c>
      <c r="O37" s="55">
        <v>192</v>
      </c>
      <c r="P37" s="51">
        <v>194</v>
      </c>
      <c r="Q37" s="50">
        <v>1098</v>
      </c>
      <c r="R37" s="51"/>
      <c r="S37" s="51">
        <v>139</v>
      </c>
      <c r="T37" s="51"/>
      <c r="U37" s="51"/>
    </row>
    <row r="38" spans="2:21" x14ac:dyDescent="0.2">
      <c r="B38" s="66" t="s">
        <v>133</v>
      </c>
      <c r="C38" s="60"/>
      <c r="D38" s="51">
        <v>5270</v>
      </c>
      <c r="E38" s="55">
        <v>1200</v>
      </c>
      <c r="F38" s="51">
        <v>470</v>
      </c>
      <c r="G38" s="50">
        <v>5740</v>
      </c>
      <c r="H38" s="51"/>
      <c r="I38" s="52">
        <v>17</v>
      </c>
      <c r="J38" s="53">
        <v>6</v>
      </c>
      <c r="K38" s="52">
        <v>3.7</v>
      </c>
      <c r="L38" s="54">
        <v>20.7</v>
      </c>
      <c r="M38" s="51"/>
      <c r="N38" s="51">
        <v>991</v>
      </c>
      <c r="O38" s="55">
        <v>207</v>
      </c>
      <c r="P38" s="51">
        <v>178</v>
      </c>
      <c r="Q38" s="50">
        <v>1169</v>
      </c>
      <c r="R38" s="51"/>
      <c r="S38" s="51">
        <v>77</v>
      </c>
      <c r="T38" s="51"/>
      <c r="U38" s="51"/>
    </row>
    <row r="39" spans="2:21" x14ac:dyDescent="0.2">
      <c r="B39" s="66" t="s">
        <v>134</v>
      </c>
      <c r="C39" s="60"/>
      <c r="D39" s="51">
        <v>4640</v>
      </c>
      <c r="E39" s="55">
        <v>1110</v>
      </c>
      <c r="F39" s="51">
        <v>500</v>
      </c>
      <c r="G39" s="50">
        <v>5140</v>
      </c>
      <c r="H39" s="51"/>
      <c r="I39" s="52">
        <v>13.5</v>
      </c>
      <c r="J39" s="53">
        <v>5.0999999999999996</v>
      </c>
      <c r="K39" s="52">
        <v>8.3000000000000007</v>
      </c>
      <c r="L39" s="54">
        <v>21.8</v>
      </c>
      <c r="M39" s="51"/>
      <c r="N39" s="51">
        <v>834</v>
      </c>
      <c r="O39" s="55">
        <v>179</v>
      </c>
      <c r="P39" s="51">
        <v>263</v>
      </c>
      <c r="Q39" s="50">
        <v>1097</v>
      </c>
      <c r="R39" s="51"/>
      <c r="S39" s="51">
        <v>203</v>
      </c>
      <c r="T39" s="51"/>
      <c r="U39" s="51"/>
    </row>
    <row r="40" spans="2:21" x14ac:dyDescent="0.2">
      <c r="B40" s="66" t="s">
        <v>135</v>
      </c>
      <c r="C40" s="60"/>
      <c r="D40" s="51">
        <v>5060</v>
      </c>
      <c r="E40" s="55">
        <v>1240</v>
      </c>
      <c r="F40" s="51">
        <v>530</v>
      </c>
      <c r="G40" s="50">
        <v>5590</v>
      </c>
      <c r="H40" s="51"/>
      <c r="I40" s="52">
        <v>15.6</v>
      </c>
      <c r="J40" s="53">
        <v>5.9</v>
      </c>
      <c r="K40" s="52">
        <v>4.4000000000000004</v>
      </c>
      <c r="L40" s="54">
        <v>20</v>
      </c>
      <c r="M40" s="51"/>
      <c r="N40" s="51">
        <v>928</v>
      </c>
      <c r="O40" s="55">
        <v>206</v>
      </c>
      <c r="P40" s="51">
        <v>158</v>
      </c>
      <c r="Q40" s="50">
        <v>1086</v>
      </c>
      <c r="R40" s="51"/>
      <c r="S40" s="51">
        <v>126</v>
      </c>
      <c r="T40" s="51"/>
      <c r="U40" s="51"/>
    </row>
    <row r="41" spans="2:21" x14ac:dyDescent="0.2">
      <c r="B41" s="66" t="s">
        <v>136</v>
      </c>
      <c r="C41" s="60"/>
      <c r="D41" s="51">
        <v>5220</v>
      </c>
      <c r="E41" s="55">
        <v>1170</v>
      </c>
      <c r="F41" s="51">
        <v>470</v>
      </c>
      <c r="G41" s="50">
        <v>5690</v>
      </c>
      <c r="H41" s="51"/>
      <c r="I41" s="52">
        <v>16.600000000000001</v>
      </c>
      <c r="J41" s="53">
        <v>5.8</v>
      </c>
      <c r="K41" s="52">
        <v>6.4</v>
      </c>
      <c r="L41" s="54">
        <v>23</v>
      </c>
      <c r="M41" s="51"/>
      <c r="N41" s="51">
        <v>985</v>
      </c>
      <c r="O41" s="55">
        <v>199</v>
      </c>
      <c r="P41" s="51">
        <v>234</v>
      </c>
      <c r="Q41" s="50">
        <v>1219</v>
      </c>
      <c r="R41" s="51"/>
      <c r="S41" s="51">
        <v>66</v>
      </c>
      <c r="T41" s="51"/>
      <c r="U41" s="51"/>
    </row>
    <row r="42" spans="2:21" x14ac:dyDescent="0.2">
      <c r="B42" s="66" t="s">
        <v>137</v>
      </c>
      <c r="C42" s="60"/>
      <c r="D42" s="51">
        <v>4890</v>
      </c>
      <c r="E42" s="55">
        <v>1200</v>
      </c>
      <c r="F42" s="51">
        <v>520</v>
      </c>
      <c r="G42" s="50">
        <v>5410</v>
      </c>
      <c r="H42" s="51"/>
      <c r="I42" s="52">
        <v>14.7</v>
      </c>
      <c r="J42" s="53">
        <v>5.7</v>
      </c>
      <c r="K42" s="52">
        <v>9.4</v>
      </c>
      <c r="L42" s="54">
        <v>24.2</v>
      </c>
      <c r="M42" s="51"/>
      <c r="N42" s="51">
        <v>903</v>
      </c>
      <c r="O42" s="55">
        <v>198</v>
      </c>
      <c r="P42" s="51">
        <v>237</v>
      </c>
      <c r="Q42" s="50">
        <v>1140</v>
      </c>
      <c r="R42" s="51"/>
      <c r="S42" s="51">
        <v>153</v>
      </c>
      <c r="T42" s="51"/>
      <c r="U42" s="51"/>
    </row>
    <row r="43" spans="2:21" x14ac:dyDescent="0.2">
      <c r="B43" s="66" t="s">
        <v>138</v>
      </c>
      <c r="C43" s="60"/>
      <c r="D43" s="51">
        <v>3840</v>
      </c>
      <c r="E43" s="55">
        <v>1110</v>
      </c>
      <c r="F43" s="51">
        <v>530</v>
      </c>
      <c r="G43" s="50">
        <v>4370</v>
      </c>
      <c r="H43" s="51"/>
      <c r="I43" s="52">
        <v>12.6</v>
      </c>
      <c r="J43" s="53">
        <v>5.2</v>
      </c>
      <c r="K43" s="52">
        <v>7.6</v>
      </c>
      <c r="L43" s="54">
        <v>20.2</v>
      </c>
      <c r="M43" s="51"/>
      <c r="N43" s="51">
        <v>686</v>
      </c>
      <c r="O43" s="55">
        <v>182</v>
      </c>
      <c r="P43" s="51">
        <v>187</v>
      </c>
      <c r="Q43" s="50">
        <v>873</v>
      </c>
      <c r="R43" s="51"/>
      <c r="S43" s="51">
        <v>105</v>
      </c>
      <c r="T43" s="51"/>
      <c r="U43" s="51"/>
    </row>
    <row r="44" spans="2:21" x14ac:dyDescent="0.2">
      <c r="B44" s="66" t="s">
        <v>139</v>
      </c>
      <c r="C44" s="60"/>
      <c r="D44" s="51">
        <v>3940</v>
      </c>
      <c r="E44" s="55">
        <v>1110</v>
      </c>
      <c r="F44" s="51">
        <v>430</v>
      </c>
      <c r="G44" s="50">
        <v>4370</v>
      </c>
      <c r="H44" s="51"/>
      <c r="I44" s="52">
        <v>12.5</v>
      </c>
      <c r="J44" s="53">
        <v>5.0999999999999996</v>
      </c>
      <c r="K44" s="52">
        <v>4</v>
      </c>
      <c r="L44" s="54">
        <v>16.5</v>
      </c>
      <c r="M44" s="51"/>
      <c r="N44" s="51">
        <v>706</v>
      </c>
      <c r="O44" s="55">
        <v>183</v>
      </c>
      <c r="P44" s="51">
        <v>127</v>
      </c>
      <c r="Q44" s="50">
        <v>833</v>
      </c>
      <c r="R44" s="51"/>
      <c r="S44" s="51">
        <v>78</v>
      </c>
      <c r="T44" s="51"/>
      <c r="U44" s="51"/>
    </row>
    <row r="45" spans="2:21" x14ac:dyDescent="0.2">
      <c r="B45" s="66" t="s">
        <v>140</v>
      </c>
      <c r="C45" s="60"/>
      <c r="D45" s="51">
        <v>4100</v>
      </c>
      <c r="E45" s="55">
        <v>1080</v>
      </c>
      <c r="F45" s="51">
        <v>550</v>
      </c>
      <c r="G45" s="50">
        <v>4650</v>
      </c>
      <c r="H45" s="51"/>
      <c r="I45" s="52">
        <v>12.9</v>
      </c>
      <c r="J45" s="53">
        <v>4.9000000000000004</v>
      </c>
      <c r="K45" s="52">
        <v>5.4</v>
      </c>
      <c r="L45" s="54">
        <v>18.3</v>
      </c>
      <c r="M45" s="51"/>
      <c r="N45" s="51">
        <v>758</v>
      </c>
      <c r="O45" s="55">
        <v>184</v>
      </c>
      <c r="P45" s="51">
        <v>145</v>
      </c>
      <c r="Q45" s="50">
        <v>903</v>
      </c>
      <c r="R45" s="51"/>
      <c r="S45" s="51">
        <v>108</v>
      </c>
      <c r="T45" s="51"/>
      <c r="U45" s="51"/>
    </row>
    <row r="46" spans="2:21" ht="26.25" customHeight="1" x14ac:dyDescent="0.2">
      <c r="B46" s="66" t="s">
        <v>141</v>
      </c>
      <c r="C46" s="60"/>
      <c r="D46" s="51">
        <v>1750</v>
      </c>
      <c r="E46" s="55">
        <v>460</v>
      </c>
      <c r="F46" s="51">
        <v>370</v>
      </c>
      <c r="G46" s="50">
        <v>2120</v>
      </c>
      <c r="H46" s="51"/>
      <c r="I46" s="52">
        <v>4.9000000000000004</v>
      </c>
      <c r="J46" s="53">
        <v>2.1</v>
      </c>
      <c r="K46" s="52">
        <v>5.2</v>
      </c>
      <c r="L46" s="54">
        <v>10.1</v>
      </c>
      <c r="M46" s="51"/>
      <c r="N46" s="51">
        <v>289</v>
      </c>
      <c r="O46" s="55">
        <v>76</v>
      </c>
      <c r="P46" s="51">
        <v>130</v>
      </c>
      <c r="Q46" s="50">
        <v>419</v>
      </c>
      <c r="R46" s="51"/>
      <c r="S46" s="51">
        <v>33</v>
      </c>
      <c r="T46" s="51"/>
      <c r="U46" s="51"/>
    </row>
    <row r="47" spans="2:21" ht="12.75" customHeight="1" x14ac:dyDescent="0.2">
      <c r="B47" s="66" t="s">
        <v>142</v>
      </c>
      <c r="C47" s="60"/>
      <c r="D47" s="51">
        <v>1940</v>
      </c>
      <c r="E47" s="55">
        <v>470</v>
      </c>
      <c r="F47" s="51">
        <v>260</v>
      </c>
      <c r="G47" s="50">
        <v>2200</v>
      </c>
      <c r="H47" s="51"/>
      <c r="I47" s="52">
        <v>5.5</v>
      </c>
      <c r="J47" s="53">
        <v>2.2000000000000002</v>
      </c>
      <c r="K47" s="52">
        <v>1.3</v>
      </c>
      <c r="L47" s="54">
        <v>6.7</v>
      </c>
      <c r="M47" s="51"/>
      <c r="N47" s="51">
        <v>330</v>
      </c>
      <c r="O47" s="55">
        <v>78</v>
      </c>
      <c r="P47" s="51">
        <v>59</v>
      </c>
      <c r="Q47" s="50">
        <v>390</v>
      </c>
      <c r="R47" s="51"/>
      <c r="S47" s="51">
        <v>24</v>
      </c>
      <c r="T47" s="51"/>
      <c r="U47" s="51"/>
    </row>
    <row r="48" spans="2:21" ht="12.75" customHeight="1" x14ac:dyDescent="0.2">
      <c r="B48" s="66" t="s">
        <v>143</v>
      </c>
      <c r="C48" s="60"/>
      <c r="D48" s="51">
        <v>2560</v>
      </c>
      <c r="E48" s="55">
        <v>640</v>
      </c>
      <c r="F48" s="51">
        <v>340</v>
      </c>
      <c r="G48" s="50">
        <v>2900</v>
      </c>
      <c r="H48" s="51"/>
      <c r="I48" s="52">
        <v>7.8</v>
      </c>
      <c r="J48" s="53">
        <v>2.9</v>
      </c>
      <c r="K48" s="52">
        <v>2.2000000000000002</v>
      </c>
      <c r="L48" s="54">
        <v>9.9</v>
      </c>
      <c r="M48" s="51"/>
      <c r="N48" s="51">
        <v>465</v>
      </c>
      <c r="O48" s="55">
        <v>105</v>
      </c>
      <c r="P48" s="51">
        <v>73</v>
      </c>
      <c r="Q48" s="50">
        <v>538</v>
      </c>
      <c r="R48" s="51"/>
      <c r="S48" s="51">
        <v>64</v>
      </c>
      <c r="T48" s="51"/>
      <c r="U48" s="51"/>
    </row>
    <row r="49" spans="1:21" ht="12.75" customHeight="1" x14ac:dyDescent="0.2">
      <c r="B49" s="66" t="s">
        <v>144</v>
      </c>
      <c r="C49" s="60"/>
      <c r="D49" s="51">
        <v>2910</v>
      </c>
      <c r="E49" s="55">
        <v>820</v>
      </c>
      <c r="F49" s="51">
        <v>400</v>
      </c>
      <c r="G49" s="50">
        <v>3310</v>
      </c>
      <c r="H49" s="51"/>
      <c r="I49" s="52">
        <v>9.4</v>
      </c>
      <c r="J49" s="53">
        <v>4.0999999999999996</v>
      </c>
      <c r="K49" s="52">
        <v>3.2</v>
      </c>
      <c r="L49" s="54">
        <v>12.7</v>
      </c>
      <c r="M49" s="51"/>
      <c r="N49" s="51">
        <v>558</v>
      </c>
      <c r="O49" s="55">
        <v>147</v>
      </c>
      <c r="P49" s="51">
        <v>143</v>
      </c>
      <c r="Q49" s="50">
        <v>701</v>
      </c>
      <c r="R49" s="51"/>
      <c r="S49" s="51">
        <v>117</v>
      </c>
      <c r="T49" s="51"/>
      <c r="U49" s="67"/>
    </row>
    <row r="50" spans="1:21" ht="25.5" customHeight="1" x14ac:dyDescent="0.2">
      <c r="A50" s="66" t="s">
        <v>145</v>
      </c>
      <c r="B50" s="66"/>
      <c r="C50" s="60"/>
      <c r="D50" s="68"/>
      <c r="E50" s="55"/>
      <c r="F50" s="68"/>
      <c r="G50" s="50"/>
      <c r="H50" s="51"/>
      <c r="I50" s="52"/>
      <c r="J50" s="53"/>
      <c r="K50" s="68"/>
      <c r="L50" s="54"/>
      <c r="M50" s="51"/>
      <c r="N50" s="51"/>
      <c r="O50" s="55"/>
      <c r="P50" s="51"/>
      <c r="Q50" s="50"/>
      <c r="R50" s="51"/>
      <c r="S50" s="64"/>
      <c r="T50" s="51"/>
      <c r="U50" s="51"/>
    </row>
    <row r="51" spans="1:21" ht="12.75" customHeight="1" x14ac:dyDescent="0.2">
      <c r="B51" s="1" t="s">
        <v>146</v>
      </c>
      <c r="C51" s="60"/>
      <c r="D51" s="51" t="s">
        <v>87</v>
      </c>
      <c r="E51" s="51" t="s">
        <v>87</v>
      </c>
      <c r="F51" s="51" t="s">
        <v>87</v>
      </c>
      <c r="G51" s="50" t="s">
        <v>87</v>
      </c>
      <c r="H51" s="51"/>
      <c r="I51" s="52" t="s">
        <v>41</v>
      </c>
      <c r="J51" s="51" t="s">
        <v>41</v>
      </c>
      <c r="K51" s="52" t="s">
        <v>41</v>
      </c>
      <c r="L51" s="69">
        <v>0</v>
      </c>
      <c r="M51" s="51"/>
      <c r="N51" s="51" t="s">
        <v>87</v>
      </c>
      <c r="O51" s="51" t="s">
        <v>87</v>
      </c>
      <c r="P51" s="51" t="s">
        <v>87</v>
      </c>
      <c r="Q51" s="50" t="s">
        <v>87</v>
      </c>
      <c r="R51" s="51"/>
      <c r="S51" s="51" t="s">
        <v>87</v>
      </c>
      <c r="T51" s="51"/>
      <c r="U51" s="51"/>
    </row>
    <row r="52" spans="1:21" ht="13.5" customHeight="1" x14ac:dyDescent="0.2">
      <c r="B52" s="1" t="s">
        <v>147</v>
      </c>
      <c r="C52" s="60"/>
      <c r="D52" s="51" t="s">
        <v>87</v>
      </c>
      <c r="E52" s="51" t="s">
        <v>87</v>
      </c>
      <c r="F52" s="51" t="s">
        <v>87</v>
      </c>
      <c r="G52" s="50" t="s">
        <v>87</v>
      </c>
      <c r="H52" s="51"/>
      <c r="I52" s="52" t="s">
        <v>41</v>
      </c>
      <c r="J52" s="51" t="s">
        <v>41</v>
      </c>
      <c r="K52" s="52">
        <v>28.2</v>
      </c>
      <c r="L52" s="69">
        <v>28.2</v>
      </c>
      <c r="M52" s="51"/>
      <c r="N52" s="51" t="s">
        <v>87</v>
      </c>
      <c r="O52" s="51" t="s">
        <v>87</v>
      </c>
      <c r="P52" s="51" t="s">
        <v>87</v>
      </c>
      <c r="Q52" s="50" t="s">
        <v>87</v>
      </c>
      <c r="R52" s="51"/>
      <c r="S52" s="51" t="s">
        <v>87</v>
      </c>
      <c r="T52" s="51"/>
      <c r="U52" s="51"/>
    </row>
    <row r="53" spans="1:21" ht="25.5" customHeight="1" x14ac:dyDescent="0.2">
      <c r="A53" s="66" t="s">
        <v>148</v>
      </c>
      <c r="C53" s="60"/>
      <c r="D53" s="51"/>
      <c r="E53" s="55"/>
      <c r="F53" s="51"/>
      <c r="G53" s="50"/>
      <c r="H53" s="51"/>
      <c r="I53" s="52"/>
      <c r="J53" s="53"/>
      <c r="K53" s="52"/>
      <c r="L53" s="54"/>
      <c r="M53" s="51"/>
      <c r="N53" s="51"/>
      <c r="O53" s="55"/>
      <c r="P53" s="51"/>
      <c r="Q53" s="50"/>
      <c r="R53" s="51"/>
      <c r="S53" s="51"/>
      <c r="T53" s="51"/>
      <c r="U53" s="51"/>
    </row>
    <row r="54" spans="1:21" x14ac:dyDescent="0.2">
      <c r="A54" s="66"/>
      <c r="B54" s="1" t="s">
        <v>146</v>
      </c>
      <c r="C54" s="60"/>
      <c r="D54" s="51" t="s">
        <v>87</v>
      </c>
      <c r="E54" s="51" t="s">
        <v>87</v>
      </c>
      <c r="F54" s="51" t="s">
        <v>87</v>
      </c>
      <c r="G54" s="50" t="s">
        <v>87</v>
      </c>
      <c r="H54" s="51"/>
      <c r="I54" s="70" t="s">
        <v>87</v>
      </c>
      <c r="J54" s="70" t="s">
        <v>87</v>
      </c>
      <c r="K54" s="70" t="s">
        <v>87</v>
      </c>
      <c r="L54" s="71">
        <v>0</v>
      </c>
      <c r="M54" s="51"/>
      <c r="N54" s="51" t="s">
        <v>87</v>
      </c>
      <c r="O54" s="51" t="s">
        <v>87</v>
      </c>
      <c r="P54" s="51" t="s">
        <v>87</v>
      </c>
      <c r="Q54" s="50" t="s">
        <v>87</v>
      </c>
      <c r="R54" s="51"/>
      <c r="S54" s="51" t="s">
        <v>87</v>
      </c>
      <c r="T54" s="51"/>
      <c r="U54" s="51"/>
    </row>
    <row r="55" spans="1:21" x14ac:dyDescent="0.2">
      <c r="B55" s="1" t="s">
        <v>147</v>
      </c>
      <c r="C55" s="60"/>
      <c r="D55" s="51" t="s">
        <v>87</v>
      </c>
      <c r="E55" s="51" t="s">
        <v>87</v>
      </c>
      <c r="F55" s="51" t="s">
        <v>87</v>
      </c>
      <c r="G55" s="50" t="s">
        <v>87</v>
      </c>
      <c r="H55" s="51"/>
      <c r="I55" s="70" t="s">
        <v>87</v>
      </c>
      <c r="J55" s="70" t="s">
        <v>87</v>
      </c>
      <c r="K55" s="70" t="s">
        <v>87</v>
      </c>
      <c r="L55" s="71">
        <v>2</v>
      </c>
      <c r="M55" s="51"/>
      <c r="N55" s="51" t="s">
        <v>87</v>
      </c>
      <c r="O55" s="51" t="s">
        <v>87</v>
      </c>
      <c r="P55" s="51" t="s">
        <v>87</v>
      </c>
      <c r="Q55" s="50" t="s">
        <v>87</v>
      </c>
      <c r="R55" s="51"/>
      <c r="S55" s="51" t="s">
        <v>87</v>
      </c>
      <c r="T55" s="51"/>
      <c r="U55" s="51"/>
    </row>
    <row r="56" spans="1:21" ht="1.9" customHeight="1" x14ac:dyDescent="0.2">
      <c r="A56" s="72"/>
      <c r="B56" s="72"/>
      <c r="C56" s="72"/>
      <c r="D56" s="73"/>
      <c r="E56" s="73"/>
      <c r="F56" s="73"/>
      <c r="G56" s="74"/>
      <c r="H56" s="73"/>
      <c r="I56" s="75"/>
      <c r="J56" s="76"/>
      <c r="K56" s="75"/>
      <c r="L56" s="74"/>
      <c r="M56" s="73"/>
      <c r="N56" s="73"/>
      <c r="O56" s="73"/>
      <c r="P56" s="73"/>
      <c r="Q56" s="74"/>
      <c r="R56" s="73"/>
      <c r="S56" s="73"/>
      <c r="T56" s="73"/>
      <c r="U56" s="51"/>
    </row>
    <row r="57" spans="1:21" x14ac:dyDescent="0.2">
      <c r="A57" s="77"/>
      <c r="B57" s="77"/>
      <c r="C57" s="77"/>
      <c r="D57" s="51"/>
      <c r="E57" s="51"/>
      <c r="F57" s="51"/>
      <c r="G57" s="51"/>
      <c r="H57" s="51"/>
      <c r="I57" s="52"/>
      <c r="K57" s="52"/>
      <c r="L57" s="52"/>
      <c r="M57" s="51"/>
      <c r="N57" s="51"/>
      <c r="O57" s="51"/>
      <c r="P57" s="51"/>
      <c r="Q57" s="51"/>
      <c r="R57" s="51"/>
      <c r="S57" s="51"/>
      <c r="T57" s="51"/>
      <c r="U57" s="51"/>
    </row>
    <row r="58" spans="1:21" ht="14.25" x14ac:dyDescent="0.2">
      <c r="A58" s="78">
        <v>1</v>
      </c>
      <c r="B58" s="1" t="s">
        <v>150</v>
      </c>
    </row>
    <row r="59" spans="1:21" ht="14.25" x14ac:dyDescent="0.2">
      <c r="A59" s="78">
        <v>2</v>
      </c>
      <c r="B59" s="1" t="s">
        <v>151</v>
      </c>
      <c r="I59" s="52"/>
    </row>
    <row r="60" spans="1:21" ht="39.4" customHeight="1" x14ac:dyDescent="0.2">
      <c r="A60" s="79">
        <v>3</v>
      </c>
      <c r="B60" s="80" t="s">
        <v>152</v>
      </c>
      <c r="C60" s="80"/>
      <c r="D60" s="80"/>
      <c r="E60" s="80"/>
      <c r="F60" s="80"/>
      <c r="G60" s="80"/>
      <c r="H60" s="80"/>
      <c r="I60" s="80"/>
      <c r="J60" s="80"/>
      <c r="K60" s="80"/>
      <c r="L60" s="80"/>
      <c r="M60" s="80"/>
      <c r="N60" s="80"/>
      <c r="O60" s="80"/>
      <c r="P60" s="80"/>
      <c r="Q60" s="80"/>
      <c r="R60" s="80"/>
      <c r="S60" s="80"/>
      <c r="T60" s="81"/>
      <c r="U60" s="81"/>
    </row>
    <row r="61" spans="1:21" ht="14.25" x14ac:dyDescent="0.2">
      <c r="A61" s="78">
        <v>4</v>
      </c>
      <c r="B61" s="1" t="s">
        <v>153</v>
      </c>
    </row>
    <row r="62" spans="1:21" ht="14.25" x14ac:dyDescent="0.2">
      <c r="A62" s="78">
        <v>5</v>
      </c>
      <c r="B62" s="1" t="s">
        <v>154</v>
      </c>
    </row>
    <row r="63" spans="1:21" ht="14.25" x14ac:dyDescent="0.2">
      <c r="A63" s="78">
        <v>6</v>
      </c>
      <c r="B63" s="1" t="s">
        <v>155</v>
      </c>
    </row>
    <row r="64" spans="1:21" ht="14.25" x14ac:dyDescent="0.2">
      <c r="A64" s="78">
        <v>7</v>
      </c>
      <c r="B64" s="1" t="s">
        <v>156</v>
      </c>
    </row>
    <row r="65" spans="1:2" x14ac:dyDescent="0.2">
      <c r="A65" s="10" t="s">
        <v>44</v>
      </c>
      <c r="B65" s="1" t="s">
        <v>157</v>
      </c>
    </row>
    <row r="66" spans="1:2" x14ac:dyDescent="0.2">
      <c r="A66" s="10" t="s">
        <v>45</v>
      </c>
      <c r="B66" s="1" t="s">
        <v>158</v>
      </c>
    </row>
    <row r="67" spans="1:2" x14ac:dyDescent="0.2">
      <c r="A67" s="1" t="s">
        <v>87</v>
      </c>
      <c r="B67" s="1" t="s">
        <v>159</v>
      </c>
    </row>
    <row r="68" spans="1:2" x14ac:dyDescent="0.2">
      <c r="A68" s="1" t="s">
        <v>41</v>
      </c>
      <c r="B68" s="1" t="s">
        <v>160</v>
      </c>
    </row>
    <row r="69" spans="1:2" x14ac:dyDescent="0.2">
      <c r="B69" s="5"/>
    </row>
  </sheetData>
  <mergeCells count="17">
    <mergeCell ref="B60:S60"/>
    <mergeCell ref="D5:D6"/>
    <mergeCell ref="F5:F6"/>
    <mergeCell ref="G5:G6"/>
    <mergeCell ref="I5:I6"/>
    <mergeCell ref="K5:K6"/>
    <mergeCell ref="L5:L6"/>
    <mergeCell ref="N5:N6"/>
    <mergeCell ref="P5:P6"/>
    <mergeCell ref="A4:B6"/>
    <mergeCell ref="D4:G4"/>
    <mergeCell ref="I4:L4"/>
    <mergeCell ref="N4:S4"/>
    <mergeCell ref="Q5:Q6"/>
    <mergeCell ref="S5:S6"/>
    <mergeCell ref="A1:B1"/>
    <mergeCell ref="A2:S2"/>
  </mergeCells>
  <hyperlinks>
    <hyperlink ref="A1:B1" location="ContentsHead" display="ContentsHead" xr:uid="{F6DDCA67-1ABE-4FC7-A513-633C84159BD4}"/>
  </hyperlinks>
  <pageMargins left="0.7" right="0.7" top="0.75" bottom="0.75" header="0.3" footer="0.3"/>
  <pageSetup scale="14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46BC7A-66B6-44EE-8173-8BB69C8F39C9}">
  <sheetPr codeName="Sheet5">
    <pageSetUpPr fitToPage="1"/>
  </sheetPr>
  <dimension ref="A1:AJ54"/>
  <sheetViews>
    <sheetView zoomScaleNormal="100" workbookViewId="0">
      <pane xSplit="2" ySplit="5" topLeftCell="C6" activePane="bottomRight" state="frozen"/>
      <selection pane="topRight" activeCell="E1" sqref="E1"/>
      <selection pane="bottomLeft" activeCell="A10" sqref="A10"/>
      <selection pane="bottomRight" sqref="A1:B1"/>
    </sheetView>
  </sheetViews>
  <sheetFormatPr defaultColWidth="0" defaultRowHeight="12.75" x14ac:dyDescent="0.2"/>
  <cols>
    <col min="1" max="1" width="2.7109375" style="1" customWidth="1"/>
    <col min="2" max="2" width="24" style="1" customWidth="1"/>
    <col min="3" max="3" width="12.5703125" style="1" customWidth="1"/>
    <col min="4" max="4" width="18.28515625" style="1" customWidth="1"/>
    <col min="5" max="5" width="12.42578125" style="1" customWidth="1"/>
    <col min="6" max="6" width="14.28515625" style="1" customWidth="1"/>
    <col min="7" max="7" width="11.28515625" style="1" bestFit="1" customWidth="1"/>
    <col min="8" max="9" width="14.7109375" style="1" customWidth="1"/>
    <col min="10" max="36" width="0" style="1" hidden="1"/>
    <col min="37" max="16384" width="14.7109375" style="1" hidden="1"/>
  </cols>
  <sheetData>
    <row r="1" spans="1:7" x14ac:dyDescent="0.2">
      <c r="A1" s="35" t="s">
        <v>53</v>
      </c>
      <c r="B1" s="35"/>
    </row>
    <row r="2" spans="1:7" x14ac:dyDescent="0.2">
      <c r="A2" s="38" t="s">
        <v>161</v>
      </c>
      <c r="B2" s="38"/>
      <c r="C2" s="38"/>
      <c r="D2" s="38"/>
      <c r="E2" s="38"/>
      <c r="F2" s="38"/>
      <c r="G2" s="38"/>
    </row>
    <row r="4" spans="1:7" ht="30" x14ac:dyDescent="0.35">
      <c r="A4" s="39" t="s">
        <v>89</v>
      </c>
      <c r="B4" s="39"/>
      <c r="C4" s="39" t="s">
        <v>65</v>
      </c>
      <c r="D4" s="39"/>
      <c r="E4" s="40" t="s">
        <v>66</v>
      </c>
      <c r="F4" s="40" t="s">
        <v>67</v>
      </c>
      <c r="G4" s="86" t="s">
        <v>162</v>
      </c>
    </row>
    <row r="5" spans="1:7" ht="30" x14ac:dyDescent="0.35">
      <c r="A5" s="44"/>
      <c r="B5" s="44"/>
      <c r="C5" s="45" t="s">
        <v>163</v>
      </c>
      <c r="D5" s="45" t="s">
        <v>164</v>
      </c>
      <c r="E5" s="45" t="s">
        <v>163</v>
      </c>
      <c r="F5" s="45" t="s">
        <v>163</v>
      </c>
      <c r="G5" s="87" t="s">
        <v>163</v>
      </c>
    </row>
    <row r="6" spans="1:7" x14ac:dyDescent="0.2">
      <c r="A6" s="13" t="s">
        <v>104</v>
      </c>
      <c r="B6" s="13"/>
      <c r="C6" s="51"/>
      <c r="D6" s="51"/>
      <c r="E6" s="51"/>
      <c r="F6" s="51"/>
      <c r="G6" s="50"/>
    </row>
    <row r="7" spans="1:7" x14ac:dyDescent="0.2">
      <c r="B7" s="59" t="s">
        <v>42</v>
      </c>
      <c r="C7" s="51">
        <v>56560</v>
      </c>
      <c r="D7" s="51">
        <v>11656</v>
      </c>
      <c r="E7" s="51">
        <v>2630</v>
      </c>
      <c r="F7" s="51">
        <v>2690</v>
      </c>
      <c r="G7" s="50">
        <v>61880</v>
      </c>
    </row>
    <row r="8" spans="1:7" x14ac:dyDescent="0.2">
      <c r="B8" s="59" t="s">
        <v>43</v>
      </c>
      <c r="C8" s="51">
        <v>55910</v>
      </c>
      <c r="D8" s="51">
        <v>11605</v>
      </c>
      <c r="E8" s="51">
        <v>2910</v>
      </c>
      <c r="F8" s="51">
        <v>2520</v>
      </c>
      <c r="G8" s="50">
        <v>61330</v>
      </c>
    </row>
    <row r="9" spans="1:7" x14ac:dyDescent="0.2">
      <c r="B9" s="59" t="s">
        <v>105</v>
      </c>
      <c r="C9" s="51">
        <v>9540</v>
      </c>
      <c r="D9" s="51">
        <v>1945</v>
      </c>
      <c r="E9" s="51">
        <v>570</v>
      </c>
      <c r="F9" s="51">
        <v>420</v>
      </c>
      <c r="G9" s="50">
        <v>10520</v>
      </c>
    </row>
    <row r="10" spans="1:7" ht="25.9" customHeight="1" x14ac:dyDescent="0.2">
      <c r="A10" s="13" t="s">
        <v>106</v>
      </c>
      <c r="B10" s="13"/>
      <c r="C10" s="51"/>
      <c r="D10" s="51"/>
      <c r="E10" s="51"/>
      <c r="F10" s="51"/>
      <c r="G10" s="50"/>
    </row>
    <row r="11" spans="1:7" s="13" customFormat="1" x14ac:dyDescent="0.2">
      <c r="A11" s="1"/>
      <c r="B11" s="59" t="s">
        <v>107</v>
      </c>
      <c r="C11" s="51">
        <v>13310</v>
      </c>
      <c r="D11" s="51">
        <v>2607</v>
      </c>
      <c r="E11" s="51">
        <v>650</v>
      </c>
      <c r="F11" s="51">
        <v>690</v>
      </c>
      <c r="G11" s="50">
        <v>14660</v>
      </c>
    </row>
    <row r="12" spans="1:7" x14ac:dyDescent="0.2">
      <c r="B12" s="59" t="s">
        <v>108</v>
      </c>
      <c r="C12" s="51">
        <v>15030</v>
      </c>
      <c r="D12" s="51">
        <v>3162</v>
      </c>
      <c r="E12" s="51">
        <v>610</v>
      </c>
      <c r="F12" s="51">
        <v>700</v>
      </c>
      <c r="G12" s="50">
        <v>16340</v>
      </c>
    </row>
    <row r="13" spans="1:7" x14ac:dyDescent="0.2">
      <c r="B13" s="59" t="s">
        <v>109</v>
      </c>
      <c r="C13" s="51">
        <v>16030</v>
      </c>
      <c r="D13" s="51">
        <v>3273</v>
      </c>
      <c r="E13" s="51">
        <v>710</v>
      </c>
      <c r="F13" s="51">
        <v>710</v>
      </c>
      <c r="G13" s="50">
        <v>17460</v>
      </c>
    </row>
    <row r="14" spans="1:7" ht="13.15" customHeight="1" x14ac:dyDescent="0.2">
      <c r="B14" s="59" t="s">
        <v>110</v>
      </c>
      <c r="C14" s="51">
        <v>12180</v>
      </c>
      <c r="D14" s="51">
        <v>2614</v>
      </c>
      <c r="E14" s="51">
        <v>660</v>
      </c>
      <c r="F14" s="51">
        <v>590</v>
      </c>
      <c r="G14" s="50">
        <v>13420</v>
      </c>
    </row>
    <row r="15" spans="1:7" ht="26.45" customHeight="1" x14ac:dyDescent="0.2">
      <c r="B15" s="59" t="s">
        <v>111</v>
      </c>
      <c r="C15" s="51">
        <v>13490</v>
      </c>
      <c r="D15" s="51">
        <v>2602</v>
      </c>
      <c r="E15" s="51">
        <v>680</v>
      </c>
      <c r="F15" s="51">
        <v>600</v>
      </c>
      <c r="G15" s="50">
        <v>14760</v>
      </c>
    </row>
    <row r="16" spans="1:7" x14ac:dyDescent="0.2">
      <c r="B16" s="59" t="s">
        <v>112</v>
      </c>
      <c r="C16" s="51">
        <v>15060</v>
      </c>
      <c r="D16" s="51">
        <v>3216</v>
      </c>
      <c r="E16" s="51">
        <v>790</v>
      </c>
      <c r="F16" s="51">
        <v>630</v>
      </c>
      <c r="G16" s="50">
        <v>16490</v>
      </c>
    </row>
    <row r="17" spans="1:7" x14ac:dyDescent="0.2">
      <c r="B17" s="59" t="s">
        <v>113</v>
      </c>
      <c r="C17" s="51">
        <v>15360</v>
      </c>
      <c r="D17" s="51">
        <v>3309</v>
      </c>
      <c r="E17" s="51">
        <v>670</v>
      </c>
      <c r="F17" s="51">
        <v>660</v>
      </c>
      <c r="G17" s="50">
        <v>16690</v>
      </c>
    </row>
    <row r="18" spans="1:7" x14ac:dyDescent="0.2">
      <c r="B18" s="59" t="s">
        <v>114</v>
      </c>
      <c r="C18" s="51">
        <v>12000</v>
      </c>
      <c r="D18" s="51">
        <v>2478</v>
      </c>
      <c r="E18" s="51">
        <v>760</v>
      </c>
      <c r="F18" s="51">
        <v>630</v>
      </c>
      <c r="G18" s="50">
        <v>13390</v>
      </c>
    </row>
    <row r="19" spans="1:7" ht="25.5" customHeight="1" x14ac:dyDescent="0.2">
      <c r="B19" s="59" t="s">
        <v>115</v>
      </c>
      <c r="C19" s="51">
        <v>6550</v>
      </c>
      <c r="D19" s="51">
        <v>1281</v>
      </c>
      <c r="E19" s="51">
        <v>380</v>
      </c>
      <c r="F19" s="51">
        <v>290</v>
      </c>
      <c r="G19" s="50">
        <v>7210</v>
      </c>
    </row>
    <row r="20" spans="1:7" ht="26.45" customHeight="1" x14ac:dyDescent="0.2">
      <c r="A20" s="13" t="s">
        <v>116</v>
      </c>
      <c r="B20" s="13"/>
      <c r="C20" s="51"/>
      <c r="D20" s="51"/>
      <c r="E20" s="51"/>
      <c r="F20" s="51"/>
      <c r="G20" s="50"/>
    </row>
    <row r="21" spans="1:7" x14ac:dyDescent="0.2">
      <c r="B21" s="66" t="s">
        <v>117</v>
      </c>
      <c r="C21" s="51">
        <v>3960</v>
      </c>
      <c r="D21" s="51">
        <v>784</v>
      </c>
      <c r="E21" s="51">
        <v>220</v>
      </c>
      <c r="F21" s="51">
        <v>210</v>
      </c>
      <c r="G21" s="50">
        <v>4390</v>
      </c>
    </row>
    <row r="22" spans="1:7" x14ac:dyDescent="0.2">
      <c r="B22" s="66" t="s">
        <v>118</v>
      </c>
      <c r="C22" s="51">
        <v>4380</v>
      </c>
      <c r="D22" s="51">
        <v>804</v>
      </c>
      <c r="E22" s="51">
        <v>200</v>
      </c>
      <c r="F22" s="51">
        <v>230</v>
      </c>
      <c r="G22" s="50">
        <v>4810</v>
      </c>
    </row>
    <row r="23" spans="1:7" x14ac:dyDescent="0.2">
      <c r="B23" s="66" t="s">
        <v>119</v>
      </c>
      <c r="C23" s="51">
        <v>4970</v>
      </c>
      <c r="D23" s="51">
        <v>1019</v>
      </c>
      <c r="E23" s="51">
        <v>240</v>
      </c>
      <c r="F23" s="51">
        <v>260</v>
      </c>
      <c r="G23" s="50">
        <v>5460</v>
      </c>
    </row>
    <row r="24" spans="1:7" x14ac:dyDescent="0.2">
      <c r="B24" s="66" t="s">
        <v>120</v>
      </c>
      <c r="C24" s="51">
        <v>4920</v>
      </c>
      <c r="D24" s="51">
        <v>1122</v>
      </c>
      <c r="E24" s="51">
        <v>190</v>
      </c>
      <c r="F24" s="51">
        <v>240</v>
      </c>
      <c r="G24" s="50">
        <v>5350</v>
      </c>
    </row>
    <row r="25" spans="1:7" s="13" customFormat="1" ht="12.4" customHeight="1" x14ac:dyDescent="0.2">
      <c r="A25" s="1"/>
      <c r="B25" s="66" t="s">
        <v>121</v>
      </c>
      <c r="C25" s="51">
        <v>5510</v>
      </c>
      <c r="D25" s="51">
        <v>1124</v>
      </c>
      <c r="E25" s="51">
        <v>210</v>
      </c>
      <c r="F25" s="51">
        <v>270</v>
      </c>
      <c r="G25" s="50">
        <v>5990</v>
      </c>
    </row>
    <row r="26" spans="1:7" x14ac:dyDescent="0.2">
      <c r="B26" s="66" t="s">
        <v>122</v>
      </c>
      <c r="C26" s="51">
        <v>4600</v>
      </c>
      <c r="D26" s="51">
        <v>916</v>
      </c>
      <c r="E26" s="51">
        <v>220</v>
      </c>
      <c r="F26" s="51">
        <v>190</v>
      </c>
      <c r="G26" s="50">
        <v>5010</v>
      </c>
    </row>
    <row r="27" spans="1:7" x14ac:dyDescent="0.2">
      <c r="B27" s="66" t="s">
        <v>123</v>
      </c>
      <c r="C27" s="51">
        <v>5180</v>
      </c>
      <c r="D27" s="51">
        <v>1073</v>
      </c>
      <c r="E27" s="51">
        <v>240</v>
      </c>
      <c r="F27" s="51">
        <v>230</v>
      </c>
      <c r="G27" s="50">
        <v>5650</v>
      </c>
    </row>
    <row r="28" spans="1:7" x14ac:dyDescent="0.2">
      <c r="B28" s="66" t="s">
        <v>124</v>
      </c>
      <c r="C28" s="51">
        <v>5850</v>
      </c>
      <c r="D28" s="51">
        <v>1166</v>
      </c>
      <c r="E28" s="51">
        <v>240</v>
      </c>
      <c r="F28" s="51">
        <v>250</v>
      </c>
      <c r="G28" s="50">
        <v>6340</v>
      </c>
    </row>
    <row r="29" spans="1:7" x14ac:dyDescent="0.2">
      <c r="B29" s="66" t="s">
        <v>125</v>
      </c>
      <c r="C29" s="51">
        <v>5010</v>
      </c>
      <c r="D29" s="51">
        <v>1034</v>
      </c>
      <c r="E29" s="51">
        <v>230</v>
      </c>
      <c r="F29" s="51">
        <v>230</v>
      </c>
      <c r="G29" s="50">
        <v>5460</v>
      </c>
    </row>
    <row r="30" spans="1:7" x14ac:dyDescent="0.2">
      <c r="B30" s="66" t="s">
        <v>126</v>
      </c>
      <c r="C30" s="51">
        <v>3660</v>
      </c>
      <c r="D30" s="51">
        <v>762</v>
      </c>
      <c r="E30" s="51">
        <v>180</v>
      </c>
      <c r="F30" s="51">
        <v>190</v>
      </c>
      <c r="G30" s="50">
        <v>4030</v>
      </c>
    </row>
    <row r="31" spans="1:7" x14ac:dyDescent="0.2">
      <c r="B31" s="66" t="s">
        <v>127</v>
      </c>
      <c r="C31" s="51">
        <v>3930</v>
      </c>
      <c r="D31" s="51">
        <v>765</v>
      </c>
      <c r="E31" s="51">
        <v>200</v>
      </c>
      <c r="F31" s="51">
        <v>200</v>
      </c>
      <c r="G31" s="50">
        <v>4320</v>
      </c>
    </row>
    <row r="32" spans="1:7" x14ac:dyDescent="0.2">
      <c r="B32" s="66" t="s">
        <v>128</v>
      </c>
      <c r="C32" s="51">
        <v>4590</v>
      </c>
      <c r="D32" s="51">
        <v>1086</v>
      </c>
      <c r="E32" s="51">
        <v>280</v>
      </c>
      <c r="F32" s="51">
        <v>210</v>
      </c>
      <c r="G32" s="50">
        <v>5080</v>
      </c>
    </row>
    <row r="33" spans="2:7" ht="26.45" customHeight="1" x14ac:dyDescent="0.2">
      <c r="B33" s="66" t="s">
        <v>129</v>
      </c>
      <c r="C33" s="51">
        <v>4170</v>
      </c>
      <c r="D33" s="51">
        <v>817</v>
      </c>
      <c r="E33" s="51">
        <v>200</v>
      </c>
      <c r="F33" s="51">
        <v>180</v>
      </c>
      <c r="G33" s="50">
        <v>4550</v>
      </c>
    </row>
    <row r="34" spans="2:7" x14ac:dyDescent="0.2">
      <c r="B34" s="66" t="s">
        <v>130</v>
      </c>
      <c r="C34" s="51">
        <v>4600</v>
      </c>
      <c r="D34" s="51">
        <v>858</v>
      </c>
      <c r="E34" s="51">
        <v>280</v>
      </c>
      <c r="F34" s="51">
        <v>210</v>
      </c>
      <c r="G34" s="50">
        <v>5090</v>
      </c>
    </row>
    <row r="35" spans="2:7" x14ac:dyDescent="0.2">
      <c r="B35" s="66" t="s">
        <v>131</v>
      </c>
      <c r="C35" s="51">
        <v>4720</v>
      </c>
      <c r="D35" s="51">
        <v>926</v>
      </c>
      <c r="E35" s="51">
        <v>210</v>
      </c>
      <c r="F35" s="51">
        <v>200</v>
      </c>
      <c r="G35" s="50">
        <v>5130</v>
      </c>
    </row>
    <row r="36" spans="2:7" x14ac:dyDescent="0.2">
      <c r="B36" s="66" t="s">
        <v>132</v>
      </c>
      <c r="C36" s="51">
        <v>5090</v>
      </c>
      <c r="D36" s="51">
        <v>1046</v>
      </c>
      <c r="E36" s="51">
        <v>290</v>
      </c>
      <c r="F36" s="51">
        <v>230</v>
      </c>
      <c r="G36" s="50">
        <v>5610</v>
      </c>
    </row>
    <row r="37" spans="2:7" x14ac:dyDescent="0.2">
      <c r="B37" s="66" t="s">
        <v>133</v>
      </c>
      <c r="C37" s="51">
        <v>5310</v>
      </c>
      <c r="D37" s="51">
        <v>1128</v>
      </c>
      <c r="E37" s="51">
        <v>230</v>
      </c>
      <c r="F37" s="51">
        <v>200</v>
      </c>
      <c r="G37" s="50">
        <v>5740</v>
      </c>
    </row>
    <row r="38" spans="2:7" x14ac:dyDescent="0.2">
      <c r="B38" s="66" t="s">
        <v>134</v>
      </c>
      <c r="C38" s="51">
        <v>4670</v>
      </c>
      <c r="D38" s="51">
        <v>1042</v>
      </c>
      <c r="E38" s="51">
        <v>270</v>
      </c>
      <c r="F38" s="51">
        <v>210</v>
      </c>
      <c r="G38" s="50">
        <v>5140</v>
      </c>
    </row>
    <row r="39" spans="2:7" x14ac:dyDescent="0.2">
      <c r="B39" s="66" t="s">
        <v>135</v>
      </c>
      <c r="C39" s="51">
        <v>5120</v>
      </c>
      <c r="D39" s="51">
        <v>1032</v>
      </c>
      <c r="E39" s="51">
        <v>240</v>
      </c>
      <c r="F39" s="51">
        <v>240</v>
      </c>
      <c r="G39" s="50">
        <v>5590</v>
      </c>
    </row>
    <row r="40" spans="2:7" x14ac:dyDescent="0.2">
      <c r="B40" s="66" t="s">
        <v>136</v>
      </c>
      <c r="C40" s="51">
        <v>5280</v>
      </c>
      <c r="D40" s="51">
        <v>1179</v>
      </c>
      <c r="E40" s="51">
        <v>190</v>
      </c>
      <c r="F40" s="51">
        <v>220</v>
      </c>
      <c r="G40" s="50">
        <v>5690</v>
      </c>
    </row>
    <row r="41" spans="2:7" x14ac:dyDescent="0.2">
      <c r="B41" s="66" t="s">
        <v>137</v>
      </c>
      <c r="C41" s="51">
        <v>4950</v>
      </c>
      <c r="D41" s="51">
        <v>1098</v>
      </c>
      <c r="E41" s="51">
        <v>250</v>
      </c>
      <c r="F41" s="51">
        <v>210</v>
      </c>
      <c r="G41" s="50">
        <v>5410</v>
      </c>
    </row>
    <row r="42" spans="2:7" x14ac:dyDescent="0.2">
      <c r="B42" s="66" t="s">
        <v>138</v>
      </c>
      <c r="C42" s="51">
        <v>3880</v>
      </c>
      <c r="D42" s="51">
        <v>823</v>
      </c>
      <c r="E42" s="51">
        <v>270</v>
      </c>
      <c r="F42" s="51">
        <v>220</v>
      </c>
      <c r="G42" s="50">
        <v>4370</v>
      </c>
    </row>
    <row r="43" spans="2:7" x14ac:dyDescent="0.2">
      <c r="B43" s="66" t="s">
        <v>139</v>
      </c>
      <c r="C43" s="51">
        <v>3940</v>
      </c>
      <c r="D43" s="51">
        <v>796</v>
      </c>
      <c r="E43" s="51">
        <v>210</v>
      </c>
      <c r="F43" s="51">
        <v>220</v>
      </c>
      <c r="G43" s="50">
        <v>4370</v>
      </c>
    </row>
    <row r="44" spans="2:7" x14ac:dyDescent="0.2">
      <c r="B44" s="66" t="s">
        <v>140</v>
      </c>
      <c r="C44" s="51">
        <v>4180</v>
      </c>
      <c r="D44" s="51">
        <v>859</v>
      </c>
      <c r="E44" s="51">
        <v>280</v>
      </c>
      <c r="F44" s="51">
        <v>190</v>
      </c>
      <c r="G44" s="50">
        <v>4650</v>
      </c>
    </row>
    <row r="45" spans="2:7" ht="26.25" customHeight="1" x14ac:dyDescent="0.2">
      <c r="B45" s="66" t="s">
        <v>141</v>
      </c>
      <c r="C45" s="51">
        <v>1880</v>
      </c>
      <c r="D45" s="51">
        <v>392</v>
      </c>
      <c r="E45" s="51">
        <v>160</v>
      </c>
      <c r="F45" s="51">
        <v>80</v>
      </c>
      <c r="G45" s="50">
        <v>2120</v>
      </c>
    </row>
    <row r="46" spans="2:7" x14ac:dyDescent="0.2">
      <c r="B46" s="66" t="s">
        <v>142</v>
      </c>
      <c r="C46" s="51">
        <v>2020</v>
      </c>
      <c r="D46" s="51">
        <v>375</v>
      </c>
      <c r="E46" s="51">
        <v>90</v>
      </c>
      <c r="F46" s="51">
        <v>90</v>
      </c>
      <c r="G46" s="50">
        <v>2200</v>
      </c>
    </row>
    <row r="47" spans="2:7" x14ac:dyDescent="0.2">
      <c r="B47" s="66" t="s">
        <v>143</v>
      </c>
      <c r="C47" s="51">
        <v>2640</v>
      </c>
      <c r="D47" s="51">
        <v>514</v>
      </c>
      <c r="E47" s="51">
        <v>140</v>
      </c>
      <c r="F47" s="51">
        <v>120</v>
      </c>
      <c r="G47" s="50">
        <v>2900</v>
      </c>
    </row>
    <row r="48" spans="2:7" x14ac:dyDescent="0.2">
      <c r="B48" s="66" t="s">
        <v>165</v>
      </c>
      <c r="C48" s="51">
        <v>2990</v>
      </c>
      <c r="D48" s="51">
        <v>664</v>
      </c>
      <c r="E48" s="51">
        <v>190</v>
      </c>
      <c r="F48" s="51">
        <v>130</v>
      </c>
      <c r="G48" s="50">
        <v>3310</v>
      </c>
    </row>
    <row r="49" spans="1:9" ht="2.65" customHeight="1" x14ac:dyDescent="0.2">
      <c r="A49" s="72"/>
      <c r="B49" s="72"/>
      <c r="C49" s="72"/>
      <c r="D49" s="73"/>
      <c r="E49" s="73"/>
      <c r="F49" s="73"/>
      <c r="G49" s="74"/>
      <c r="H49" s="51"/>
      <c r="I49" s="52"/>
    </row>
    <row r="50" spans="1:9" x14ac:dyDescent="0.2">
      <c r="A50" s="77"/>
      <c r="B50" s="77"/>
      <c r="C50" s="77"/>
      <c r="D50" s="51"/>
      <c r="E50" s="51"/>
      <c r="F50" s="51"/>
      <c r="G50" s="51"/>
      <c r="H50" s="51"/>
      <c r="I50" s="52"/>
    </row>
    <row r="51" spans="1:9" ht="14.25" x14ac:dyDescent="0.2">
      <c r="A51" s="78">
        <v>1</v>
      </c>
      <c r="B51" s="80" t="s">
        <v>166</v>
      </c>
      <c r="C51" s="80"/>
      <c r="D51" s="80"/>
      <c r="E51" s="80"/>
      <c r="F51" s="80"/>
      <c r="G51" s="80"/>
    </row>
    <row r="52" spans="1:9" ht="26.25" customHeight="1" x14ac:dyDescent="0.2">
      <c r="A52" s="88">
        <v>2</v>
      </c>
      <c r="B52" s="80" t="s">
        <v>167</v>
      </c>
      <c r="C52" s="80"/>
      <c r="D52" s="80"/>
      <c r="E52" s="80"/>
      <c r="F52" s="80"/>
      <c r="G52" s="80"/>
    </row>
    <row r="53" spans="1:9" ht="25.15" customHeight="1" x14ac:dyDescent="0.2">
      <c r="A53" s="89" t="s">
        <v>50</v>
      </c>
      <c r="B53" s="80" t="s">
        <v>157</v>
      </c>
      <c r="C53" s="80"/>
      <c r="D53" s="80"/>
      <c r="E53" s="80"/>
      <c r="F53" s="80"/>
      <c r="G53" s="80"/>
    </row>
    <row r="54" spans="1:9" x14ac:dyDescent="0.2">
      <c r="A54" s="1" t="s">
        <v>45</v>
      </c>
      <c r="B54" s="1" t="s">
        <v>158</v>
      </c>
    </row>
  </sheetData>
  <mergeCells count="7">
    <mergeCell ref="B52:G52"/>
    <mergeCell ref="B53:G53"/>
    <mergeCell ref="A1:B1"/>
    <mergeCell ref="A2:G2"/>
    <mergeCell ref="A4:B5"/>
    <mergeCell ref="C4:D4"/>
    <mergeCell ref="B51:G51"/>
  </mergeCells>
  <hyperlinks>
    <hyperlink ref="A1:B1" location="ContentsHead" display="ContentsHead" xr:uid="{3F68310E-4413-410A-9571-4FCF29B378F4}"/>
  </hyperlinks>
  <pageMargins left="0.7" right="0.7" top="0.75" bottom="0.75" header="0.3" footer="0.3"/>
  <pageSetup scale="24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DA1F44-EC99-4A56-9C98-784C1A84BEB3}">
  <sheetPr codeName="Sheet16">
    <pageSetUpPr fitToPage="1"/>
  </sheetPr>
  <dimension ref="A1:AP62"/>
  <sheetViews>
    <sheetView zoomScaleNormal="100" workbookViewId="0">
      <pane xSplit="2" ySplit="5" topLeftCell="C6" activePane="bottomRight" state="frozen"/>
      <selection pane="topRight" activeCell="D1" sqref="D1"/>
      <selection pane="bottomLeft" activeCell="A10" sqref="A10"/>
      <selection pane="bottomRight" sqref="A1:B1"/>
    </sheetView>
  </sheetViews>
  <sheetFormatPr defaultColWidth="0" defaultRowHeight="12.75" x14ac:dyDescent="0.25"/>
  <cols>
    <col min="1" max="1" width="2.7109375" style="34" customWidth="1"/>
    <col min="2" max="2" width="23" style="34" customWidth="1"/>
    <col min="3" max="3" width="12" style="34" bestFit="1" customWidth="1"/>
    <col min="4" max="7" width="8.85546875" style="34" customWidth="1"/>
    <col min="8" max="8" width="6.28515625" style="34" bestFit="1" customWidth="1"/>
    <col min="9" max="9" width="11.42578125" style="34" customWidth="1"/>
    <col min="10" max="10" width="12" style="34" bestFit="1" customWidth="1"/>
    <col min="11" max="13" width="10.7109375" style="34" bestFit="1" customWidth="1"/>
    <col min="14" max="14" width="9.28515625" style="34" customWidth="1"/>
    <col min="15" max="15" width="9.7109375" style="34" bestFit="1" customWidth="1"/>
    <col min="16" max="16" width="13.140625" style="34" customWidth="1"/>
    <col min="17" max="17" width="12.7109375" style="34" bestFit="1" customWidth="1"/>
    <col min="18" max="22" width="9.5703125" style="34" customWidth="1"/>
    <col min="23" max="23" width="13.28515625" style="34" customWidth="1"/>
    <col min="24" max="24" width="10.42578125" style="34" customWidth="1"/>
    <col min="25" max="42" width="0" style="34" hidden="1"/>
    <col min="43" max="16384" width="10.42578125" style="34" hidden="1"/>
  </cols>
  <sheetData>
    <row r="1" spans="1:24" x14ac:dyDescent="0.25">
      <c r="A1" s="35" t="s">
        <v>53</v>
      </c>
      <c r="B1" s="35"/>
    </row>
    <row r="2" spans="1:24" s="1" customFormat="1" x14ac:dyDescent="0.2">
      <c r="A2" s="38" t="s">
        <v>169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8"/>
      <c r="R2" s="38"/>
      <c r="S2" s="38"/>
      <c r="T2" s="38"/>
      <c r="U2" s="38"/>
      <c r="V2" s="38"/>
      <c r="W2" s="38"/>
    </row>
    <row r="3" spans="1:24" s="1" customFormat="1" x14ac:dyDescent="0.2">
      <c r="Q3" s="61"/>
      <c r="R3" s="61"/>
      <c r="S3" s="61"/>
      <c r="T3" s="61"/>
      <c r="U3" s="61"/>
      <c r="V3" s="61"/>
    </row>
    <row r="4" spans="1:24" s="1" customFormat="1" ht="15" x14ac:dyDescent="0.35">
      <c r="A4" s="39" t="s">
        <v>89</v>
      </c>
      <c r="B4" s="39"/>
      <c r="C4" s="41" t="s">
        <v>170</v>
      </c>
      <c r="D4" s="41"/>
      <c r="E4" s="41"/>
      <c r="F4" s="41"/>
      <c r="G4" s="41"/>
      <c r="H4" s="41"/>
      <c r="I4" s="41"/>
      <c r="J4" s="41" t="s">
        <v>171</v>
      </c>
      <c r="K4" s="41"/>
      <c r="L4" s="41"/>
      <c r="M4" s="41"/>
      <c r="N4" s="41"/>
      <c r="O4" s="41"/>
      <c r="P4" s="41"/>
      <c r="Q4" s="41" t="s">
        <v>92</v>
      </c>
      <c r="R4" s="41"/>
      <c r="S4" s="41"/>
      <c r="T4" s="41"/>
      <c r="U4" s="41"/>
      <c r="V4" s="41"/>
      <c r="W4" s="41"/>
      <c r="X4" s="43"/>
    </row>
    <row r="5" spans="1:24" s="1" customFormat="1" ht="50.45" customHeight="1" x14ac:dyDescent="0.35">
      <c r="A5" s="44"/>
      <c r="B5" s="44"/>
      <c r="C5" s="91" t="s">
        <v>68</v>
      </c>
      <c r="D5" s="45" t="s">
        <v>46</v>
      </c>
      <c r="E5" s="45" t="s">
        <v>47</v>
      </c>
      <c r="F5" s="45" t="s">
        <v>48</v>
      </c>
      <c r="G5" s="45" t="s">
        <v>49</v>
      </c>
      <c r="H5" s="91" t="s">
        <v>172</v>
      </c>
      <c r="I5" s="87" t="s">
        <v>173</v>
      </c>
      <c r="J5" s="91" t="s">
        <v>68</v>
      </c>
      <c r="K5" s="45" t="s">
        <v>46</v>
      </c>
      <c r="L5" s="45" t="s">
        <v>47</v>
      </c>
      <c r="M5" s="45" t="s">
        <v>48</v>
      </c>
      <c r="N5" s="45" t="s">
        <v>49</v>
      </c>
      <c r="O5" s="91" t="s">
        <v>172</v>
      </c>
      <c r="P5" s="87" t="s">
        <v>173</v>
      </c>
      <c r="Q5" s="91" t="s">
        <v>68</v>
      </c>
      <c r="R5" s="45" t="s">
        <v>46</v>
      </c>
      <c r="S5" s="45" t="s">
        <v>47</v>
      </c>
      <c r="T5" s="45" t="s">
        <v>48</v>
      </c>
      <c r="U5" s="45" t="s">
        <v>49</v>
      </c>
      <c r="V5" s="91" t="s">
        <v>172</v>
      </c>
      <c r="W5" s="87" t="s">
        <v>173</v>
      </c>
    </row>
    <row r="6" spans="1:24" s="92" customFormat="1" ht="13.9" customHeight="1" x14ac:dyDescent="0.2">
      <c r="A6" s="13" t="s">
        <v>104</v>
      </c>
      <c r="B6" s="13"/>
      <c r="C6" s="93"/>
      <c r="D6" s="93"/>
      <c r="E6" s="93"/>
      <c r="F6" s="93"/>
      <c r="G6" s="93"/>
      <c r="H6" s="93"/>
      <c r="I6" s="94"/>
      <c r="J6" s="95"/>
      <c r="K6" s="95"/>
      <c r="L6" s="95"/>
      <c r="M6" s="95"/>
      <c r="N6" s="95"/>
      <c r="O6" s="95"/>
      <c r="P6" s="96"/>
      <c r="W6" s="96"/>
    </row>
    <row r="7" spans="1:24" s="92" customFormat="1" ht="12.4" customHeight="1" x14ac:dyDescent="0.2">
      <c r="A7" s="1"/>
      <c r="B7" s="59" t="s">
        <v>42</v>
      </c>
      <c r="C7" s="61">
        <v>35590</v>
      </c>
      <c r="D7" s="61">
        <v>10170</v>
      </c>
      <c r="E7" s="61">
        <v>7690</v>
      </c>
      <c r="F7" s="61">
        <v>2090</v>
      </c>
      <c r="G7" s="61">
        <v>160</v>
      </c>
      <c r="H7" s="61">
        <v>10</v>
      </c>
      <c r="I7" s="97">
        <v>55710</v>
      </c>
      <c r="J7" s="98">
        <v>27.8</v>
      </c>
      <c r="K7" s="98">
        <v>21.5</v>
      </c>
      <c r="L7" s="98">
        <v>51.5</v>
      </c>
      <c r="M7" s="98">
        <v>39.4</v>
      </c>
      <c r="N7" s="98">
        <v>7.6</v>
      </c>
      <c r="O7" s="98">
        <v>1.1000000000000001</v>
      </c>
      <c r="P7" s="99">
        <v>149</v>
      </c>
      <c r="Q7" s="61">
        <v>4066</v>
      </c>
      <c r="R7" s="61">
        <v>2173</v>
      </c>
      <c r="S7" s="61">
        <v>2377</v>
      </c>
      <c r="T7" s="61">
        <v>1042</v>
      </c>
      <c r="U7" s="61">
        <v>144</v>
      </c>
      <c r="V7" s="61">
        <v>45</v>
      </c>
      <c r="W7" s="97">
        <v>9847</v>
      </c>
    </row>
    <row r="8" spans="1:24" s="92" customFormat="1" ht="12.4" customHeight="1" x14ac:dyDescent="0.2">
      <c r="A8" s="1"/>
      <c r="B8" s="59" t="s">
        <v>43</v>
      </c>
      <c r="C8" s="61">
        <v>33990</v>
      </c>
      <c r="D8" s="61">
        <v>10490</v>
      </c>
      <c r="E8" s="61">
        <v>8280</v>
      </c>
      <c r="F8" s="61">
        <v>2250</v>
      </c>
      <c r="G8" s="61">
        <v>190</v>
      </c>
      <c r="H8" s="61">
        <v>20</v>
      </c>
      <c r="I8" s="97">
        <v>55220</v>
      </c>
      <c r="J8" s="98">
        <v>28.5</v>
      </c>
      <c r="K8" s="98">
        <v>23.8</v>
      </c>
      <c r="L8" s="98">
        <v>56.6</v>
      </c>
      <c r="M8" s="98">
        <v>45.1</v>
      </c>
      <c r="N8" s="98">
        <v>9.8000000000000007</v>
      </c>
      <c r="O8" s="98">
        <v>1.2</v>
      </c>
      <c r="P8" s="99">
        <v>165.1</v>
      </c>
      <c r="Q8" s="61">
        <v>3919</v>
      </c>
      <c r="R8" s="61">
        <v>2237</v>
      </c>
      <c r="S8" s="61">
        <v>2555</v>
      </c>
      <c r="T8" s="61">
        <v>1131</v>
      </c>
      <c r="U8" s="61">
        <v>172</v>
      </c>
      <c r="V8" s="61">
        <v>66</v>
      </c>
      <c r="W8" s="97">
        <v>10078</v>
      </c>
    </row>
    <row r="9" spans="1:24" s="92" customFormat="1" ht="12.4" customHeight="1" x14ac:dyDescent="0.2">
      <c r="A9" s="1"/>
      <c r="B9" s="59" t="s">
        <v>105</v>
      </c>
      <c r="C9" s="61">
        <v>5680</v>
      </c>
      <c r="D9" s="61">
        <v>1800</v>
      </c>
      <c r="E9" s="61">
        <v>1280</v>
      </c>
      <c r="F9" s="61">
        <v>360</v>
      </c>
      <c r="G9" s="61">
        <v>40</v>
      </c>
      <c r="H9" s="61" t="s">
        <v>149</v>
      </c>
      <c r="I9" s="97">
        <v>9150</v>
      </c>
      <c r="J9" s="98">
        <v>4.8</v>
      </c>
      <c r="K9" s="98">
        <v>3.9</v>
      </c>
      <c r="L9" s="98">
        <v>8.5</v>
      </c>
      <c r="M9" s="98">
        <v>7.2</v>
      </c>
      <c r="N9" s="98">
        <v>2.7</v>
      </c>
      <c r="O9" s="98" t="s">
        <v>149</v>
      </c>
      <c r="P9" s="99">
        <v>27.5</v>
      </c>
      <c r="Q9" s="61">
        <v>638</v>
      </c>
      <c r="R9" s="61">
        <v>384</v>
      </c>
      <c r="S9" s="61">
        <v>394</v>
      </c>
      <c r="T9" s="61">
        <v>180</v>
      </c>
      <c r="U9" s="61">
        <v>41</v>
      </c>
      <c r="V9" s="61" t="s">
        <v>149</v>
      </c>
      <c r="W9" s="97">
        <v>1642</v>
      </c>
    </row>
    <row r="10" spans="1:24" ht="26.45" customHeight="1" x14ac:dyDescent="0.2">
      <c r="A10" s="13" t="s">
        <v>106</v>
      </c>
      <c r="B10" s="13"/>
      <c r="C10" s="65"/>
      <c r="D10" s="65"/>
      <c r="E10" s="65"/>
      <c r="F10" s="65"/>
      <c r="G10" s="65"/>
      <c r="H10" s="65"/>
      <c r="I10" s="94"/>
      <c r="J10" s="65"/>
      <c r="K10" s="65"/>
      <c r="L10" s="65"/>
      <c r="M10" s="65"/>
      <c r="N10" s="65"/>
      <c r="O10" s="65"/>
      <c r="P10" s="94"/>
      <c r="W10" s="97"/>
    </row>
    <row r="11" spans="1:24" ht="12.4" customHeight="1" x14ac:dyDescent="0.2">
      <c r="A11" s="1"/>
      <c r="B11" s="59" t="s">
        <v>107</v>
      </c>
      <c r="C11" s="61">
        <v>8740</v>
      </c>
      <c r="D11" s="61">
        <v>2370</v>
      </c>
      <c r="E11" s="61">
        <v>1680</v>
      </c>
      <c r="F11" s="61">
        <v>420</v>
      </c>
      <c r="G11" s="61">
        <v>20</v>
      </c>
      <c r="H11" s="61" t="s">
        <v>149</v>
      </c>
      <c r="I11" s="97">
        <v>13230</v>
      </c>
      <c r="J11" s="98">
        <v>7.1</v>
      </c>
      <c r="K11" s="98">
        <v>4.9000000000000004</v>
      </c>
      <c r="L11" s="98">
        <v>10.9</v>
      </c>
      <c r="M11" s="98">
        <v>7.6</v>
      </c>
      <c r="N11" s="98">
        <v>0.9</v>
      </c>
      <c r="O11" s="98" t="s">
        <v>149</v>
      </c>
      <c r="P11" s="99">
        <v>31.8</v>
      </c>
      <c r="Q11" s="61">
        <v>995</v>
      </c>
      <c r="R11" s="61">
        <v>504</v>
      </c>
      <c r="S11" s="61">
        <v>517</v>
      </c>
      <c r="T11" s="61">
        <v>208</v>
      </c>
      <c r="U11" s="61">
        <v>21</v>
      </c>
      <c r="V11" s="61" t="s">
        <v>149</v>
      </c>
      <c r="W11" s="97">
        <v>2259</v>
      </c>
    </row>
    <row r="12" spans="1:24" s="92" customFormat="1" ht="12.4" customHeight="1" x14ac:dyDescent="0.2">
      <c r="A12" s="1"/>
      <c r="B12" s="59" t="s">
        <v>108</v>
      </c>
      <c r="C12" s="61">
        <v>9210</v>
      </c>
      <c r="D12" s="61">
        <v>2800</v>
      </c>
      <c r="E12" s="61">
        <v>2170</v>
      </c>
      <c r="F12" s="61">
        <v>630</v>
      </c>
      <c r="G12" s="61">
        <v>40</v>
      </c>
      <c r="H12" s="61" t="s">
        <v>149</v>
      </c>
      <c r="I12" s="97">
        <v>14850</v>
      </c>
      <c r="J12" s="98">
        <v>7</v>
      </c>
      <c r="K12" s="98">
        <v>5.9</v>
      </c>
      <c r="L12" s="98">
        <v>14.4</v>
      </c>
      <c r="M12" s="98">
        <v>12</v>
      </c>
      <c r="N12" s="98">
        <v>2.2000000000000002</v>
      </c>
      <c r="O12" s="98" t="s">
        <v>149</v>
      </c>
      <c r="P12" s="99">
        <v>41.5</v>
      </c>
      <c r="Q12" s="61">
        <v>1059</v>
      </c>
      <c r="R12" s="61">
        <v>598</v>
      </c>
      <c r="S12" s="61">
        <v>671</v>
      </c>
      <c r="T12" s="61">
        <v>318</v>
      </c>
      <c r="U12" s="61">
        <v>39</v>
      </c>
      <c r="V12" s="61" t="s">
        <v>149</v>
      </c>
      <c r="W12" s="97">
        <v>2689</v>
      </c>
    </row>
    <row r="13" spans="1:24" s="92" customFormat="1" ht="12.4" customHeight="1" x14ac:dyDescent="0.2">
      <c r="A13" s="1"/>
      <c r="B13" s="59" t="s">
        <v>109</v>
      </c>
      <c r="C13" s="61">
        <v>9850</v>
      </c>
      <c r="D13" s="61">
        <v>2960</v>
      </c>
      <c r="E13" s="61">
        <v>2280</v>
      </c>
      <c r="F13" s="61">
        <v>620</v>
      </c>
      <c r="G13" s="61">
        <v>60</v>
      </c>
      <c r="H13" s="61">
        <v>10</v>
      </c>
      <c r="I13" s="97">
        <v>15770</v>
      </c>
      <c r="J13" s="98">
        <v>7.4</v>
      </c>
      <c r="K13" s="98">
        <v>6.1</v>
      </c>
      <c r="L13" s="98">
        <v>15.4</v>
      </c>
      <c r="M13" s="98">
        <v>11.9</v>
      </c>
      <c r="N13" s="98">
        <v>2.7</v>
      </c>
      <c r="O13" s="98">
        <v>0.7</v>
      </c>
      <c r="P13" s="99">
        <v>44.3</v>
      </c>
      <c r="Q13" s="61">
        <v>1142</v>
      </c>
      <c r="R13" s="61">
        <v>633</v>
      </c>
      <c r="S13" s="61">
        <v>704</v>
      </c>
      <c r="T13" s="61">
        <v>306</v>
      </c>
      <c r="U13" s="61">
        <v>50</v>
      </c>
      <c r="V13" s="61">
        <v>14</v>
      </c>
      <c r="W13" s="97">
        <v>2849</v>
      </c>
    </row>
    <row r="14" spans="1:24" s="92" customFormat="1" ht="12.4" customHeight="1" x14ac:dyDescent="0.2">
      <c r="A14" s="1"/>
      <c r="B14" s="59" t="s">
        <v>110</v>
      </c>
      <c r="C14" s="61">
        <v>7780</v>
      </c>
      <c r="D14" s="61">
        <v>2050</v>
      </c>
      <c r="E14" s="61">
        <v>1570</v>
      </c>
      <c r="F14" s="61">
        <v>420</v>
      </c>
      <c r="G14" s="61">
        <v>40</v>
      </c>
      <c r="H14" s="61" t="s">
        <v>149</v>
      </c>
      <c r="I14" s="97">
        <v>11860</v>
      </c>
      <c r="J14" s="98">
        <v>6.4</v>
      </c>
      <c r="K14" s="98">
        <v>4.5</v>
      </c>
      <c r="L14" s="98">
        <v>10.8</v>
      </c>
      <c r="M14" s="98">
        <v>7.8</v>
      </c>
      <c r="N14" s="98">
        <v>1.9</v>
      </c>
      <c r="O14" s="98" t="s">
        <v>149</v>
      </c>
      <c r="P14" s="99">
        <v>31.4</v>
      </c>
      <c r="Q14" s="61">
        <v>870</v>
      </c>
      <c r="R14" s="61">
        <v>438</v>
      </c>
      <c r="S14" s="61">
        <v>485</v>
      </c>
      <c r="T14" s="61">
        <v>210</v>
      </c>
      <c r="U14" s="61">
        <v>34</v>
      </c>
      <c r="V14" s="61" t="s">
        <v>149</v>
      </c>
      <c r="W14" s="97">
        <v>2050</v>
      </c>
    </row>
    <row r="15" spans="1:24" s="92" customFormat="1" ht="25.15" customHeight="1" x14ac:dyDescent="0.2">
      <c r="A15" s="1"/>
      <c r="B15" s="59" t="s">
        <v>111</v>
      </c>
      <c r="C15" s="61">
        <v>8350</v>
      </c>
      <c r="D15" s="61">
        <v>2440</v>
      </c>
      <c r="E15" s="61">
        <v>1950</v>
      </c>
      <c r="F15" s="61">
        <v>460</v>
      </c>
      <c r="G15" s="61">
        <v>30</v>
      </c>
      <c r="H15" s="61">
        <v>10</v>
      </c>
      <c r="I15" s="97">
        <v>13240</v>
      </c>
      <c r="J15" s="98">
        <v>6.8</v>
      </c>
      <c r="K15" s="98">
        <v>5.3</v>
      </c>
      <c r="L15" s="98">
        <v>12.9</v>
      </c>
      <c r="M15" s="98">
        <v>8.6999999999999993</v>
      </c>
      <c r="N15" s="98">
        <v>1.7</v>
      </c>
      <c r="O15" s="98" t="s">
        <v>149</v>
      </c>
      <c r="P15" s="99">
        <v>35.4</v>
      </c>
      <c r="Q15" s="61">
        <v>959</v>
      </c>
      <c r="R15" s="61">
        <v>521</v>
      </c>
      <c r="S15" s="61">
        <v>600</v>
      </c>
      <c r="T15" s="61">
        <v>230</v>
      </c>
      <c r="U15" s="61">
        <v>32</v>
      </c>
      <c r="V15" s="61">
        <v>43</v>
      </c>
      <c r="W15" s="97">
        <v>2384</v>
      </c>
    </row>
    <row r="16" spans="1:24" s="92" customFormat="1" ht="12.4" customHeight="1" x14ac:dyDescent="0.2">
      <c r="A16" s="1"/>
      <c r="B16" s="59" t="s">
        <v>112</v>
      </c>
      <c r="C16" s="61">
        <v>9160</v>
      </c>
      <c r="D16" s="61">
        <v>2900</v>
      </c>
      <c r="E16" s="61">
        <v>2190</v>
      </c>
      <c r="F16" s="61">
        <v>630</v>
      </c>
      <c r="G16" s="61">
        <v>50</v>
      </c>
      <c r="H16" s="61" t="s">
        <v>149</v>
      </c>
      <c r="I16" s="97">
        <v>14930</v>
      </c>
      <c r="J16" s="98">
        <v>7.5</v>
      </c>
      <c r="K16" s="98">
        <v>6.5</v>
      </c>
      <c r="L16" s="98">
        <v>15</v>
      </c>
      <c r="M16" s="98">
        <v>12.8</v>
      </c>
      <c r="N16" s="98">
        <v>2.5</v>
      </c>
      <c r="O16" s="98" t="s">
        <v>149</v>
      </c>
      <c r="P16" s="99">
        <v>44.7</v>
      </c>
      <c r="Q16" s="61">
        <v>1071</v>
      </c>
      <c r="R16" s="61">
        <v>616</v>
      </c>
      <c r="S16" s="61">
        <v>677</v>
      </c>
      <c r="T16" s="61">
        <v>317</v>
      </c>
      <c r="U16" s="61">
        <v>45</v>
      </c>
      <c r="V16" s="61" t="s">
        <v>149</v>
      </c>
      <c r="W16" s="97">
        <v>2729</v>
      </c>
    </row>
    <row r="17" spans="1:23" s="92" customFormat="1" ht="12.4" customHeight="1" x14ac:dyDescent="0.2">
      <c r="A17" s="1"/>
      <c r="B17" s="59" t="s">
        <v>113</v>
      </c>
      <c r="C17" s="61">
        <v>9070</v>
      </c>
      <c r="D17" s="61">
        <v>2980</v>
      </c>
      <c r="E17" s="61">
        <v>2430</v>
      </c>
      <c r="F17" s="61">
        <v>640</v>
      </c>
      <c r="G17" s="61">
        <v>50</v>
      </c>
      <c r="H17" s="61" t="s">
        <v>149</v>
      </c>
      <c r="I17" s="97">
        <v>15180</v>
      </c>
      <c r="J17" s="98">
        <v>7.5</v>
      </c>
      <c r="K17" s="98">
        <v>6.7</v>
      </c>
      <c r="L17" s="98">
        <v>16.7</v>
      </c>
      <c r="M17" s="98">
        <v>12.9</v>
      </c>
      <c r="N17" s="98">
        <v>2.8</v>
      </c>
      <c r="O17" s="98" t="s">
        <v>149</v>
      </c>
      <c r="P17" s="99">
        <v>46.9</v>
      </c>
      <c r="Q17" s="61">
        <v>1053</v>
      </c>
      <c r="R17" s="61">
        <v>637</v>
      </c>
      <c r="S17" s="61">
        <v>748</v>
      </c>
      <c r="T17" s="61">
        <v>321</v>
      </c>
      <c r="U17" s="61">
        <v>49</v>
      </c>
      <c r="V17" s="61" t="s">
        <v>149</v>
      </c>
      <c r="W17" s="97">
        <v>2816</v>
      </c>
    </row>
    <row r="18" spans="1:23" s="92" customFormat="1" ht="12.4" customHeight="1" x14ac:dyDescent="0.2">
      <c r="A18" s="1"/>
      <c r="B18" s="59" t="s">
        <v>114</v>
      </c>
      <c r="C18" s="61">
        <v>7410</v>
      </c>
      <c r="D18" s="61">
        <v>2170</v>
      </c>
      <c r="E18" s="61">
        <v>1720</v>
      </c>
      <c r="F18" s="61">
        <v>520</v>
      </c>
      <c r="G18" s="61">
        <v>50</v>
      </c>
      <c r="H18" s="61">
        <v>10</v>
      </c>
      <c r="I18" s="97">
        <v>11880</v>
      </c>
      <c r="J18" s="98">
        <v>6.7</v>
      </c>
      <c r="K18" s="98">
        <v>5.3</v>
      </c>
      <c r="L18" s="98">
        <v>12.1</v>
      </c>
      <c r="M18" s="98">
        <v>10.8</v>
      </c>
      <c r="N18" s="98">
        <v>2.8</v>
      </c>
      <c r="O18" s="98">
        <v>0.4</v>
      </c>
      <c r="P18" s="99">
        <v>38</v>
      </c>
      <c r="Q18" s="61">
        <v>836</v>
      </c>
      <c r="R18" s="61">
        <v>463</v>
      </c>
      <c r="S18" s="61">
        <v>530</v>
      </c>
      <c r="T18" s="61">
        <v>263</v>
      </c>
      <c r="U18" s="61">
        <v>46</v>
      </c>
      <c r="V18" s="61">
        <v>12</v>
      </c>
      <c r="W18" s="97">
        <v>2150</v>
      </c>
    </row>
    <row r="19" spans="1:23" s="92" customFormat="1" ht="25.5" customHeight="1" x14ac:dyDescent="0.2">
      <c r="A19" s="1"/>
      <c r="B19" s="59" t="s">
        <v>115</v>
      </c>
      <c r="C19" s="61">
        <v>4010</v>
      </c>
      <c r="D19" s="61">
        <v>1200</v>
      </c>
      <c r="E19" s="61">
        <v>790</v>
      </c>
      <c r="F19" s="61">
        <v>220</v>
      </c>
      <c r="G19" s="61">
        <v>30</v>
      </c>
      <c r="H19" s="61" t="s">
        <v>149</v>
      </c>
      <c r="I19" s="97">
        <v>6250</v>
      </c>
      <c r="J19" s="98">
        <v>3.2</v>
      </c>
      <c r="K19" s="98">
        <v>2.7</v>
      </c>
      <c r="L19" s="98">
        <v>5.5</v>
      </c>
      <c r="M19" s="98">
        <v>4.5</v>
      </c>
      <c r="N19" s="98">
        <v>1.7</v>
      </c>
      <c r="O19" s="98" t="s">
        <v>149</v>
      </c>
      <c r="P19" s="99">
        <v>18.100000000000001</v>
      </c>
      <c r="Q19" s="61">
        <v>444</v>
      </c>
      <c r="R19" s="61">
        <v>256</v>
      </c>
      <c r="S19" s="61">
        <v>241</v>
      </c>
      <c r="T19" s="61">
        <v>112</v>
      </c>
      <c r="U19" s="61">
        <v>26</v>
      </c>
      <c r="V19" s="61" t="s">
        <v>149</v>
      </c>
      <c r="W19" s="97">
        <v>1084</v>
      </c>
    </row>
    <row r="20" spans="1:23" s="92" customFormat="1" ht="26.45" customHeight="1" x14ac:dyDescent="0.2">
      <c r="A20" s="13" t="s">
        <v>116</v>
      </c>
      <c r="B20" s="13"/>
      <c r="C20" s="93"/>
      <c r="D20" s="93"/>
      <c r="E20" s="93"/>
      <c r="F20" s="93"/>
      <c r="G20" s="93"/>
      <c r="H20" s="93"/>
      <c r="I20" s="94"/>
      <c r="J20" s="95"/>
      <c r="K20" s="95"/>
      <c r="L20" s="95"/>
      <c r="M20" s="95"/>
      <c r="N20" s="95"/>
      <c r="O20" s="95"/>
      <c r="P20" s="96"/>
      <c r="Q20" s="93"/>
      <c r="R20" s="93"/>
      <c r="S20" s="93"/>
      <c r="T20" s="93"/>
      <c r="U20" s="93"/>
      <c r="V20" s="93"/>
      <c r="W20" s="94"/>
    </row>
    <row r="21" spans="1:23" s="92" customFormat="1" x14ac:dyDescent="0.2">
      <c r="A21" s="1"/>
      <c r="B21" s="66" t="s">
        <v>117</v>
      </c>
      <c r="C21" s="61">
        <v>2690</v>
      </c>
      <c r="D21" s="61">
        <v>660</v>
      </c>
      <c r="E21" s="61">
        <v>440</v>
      </c>
      <c r="F21" s="61">
        <v>100</v>
      </c>
      <c r="G21" s="61" t="s">
        <v>149</v>
      </c>
      <c r="H21" s="61" t="s">
        <v>149</v>
      </c>
      <c r="I21" s="97">
        <v>3890</v>
      </c>
      <c r="J21" s="98">
        <v>2.2999999999999998</v>
      </c>
      <c r="K21" s="98">
        <v>1.4</v>
      </c>
      <c r="L21" s="98">
        <v>3</v>
      </c>
      <c r="M21" s="98">
        <v>1.9</v>
      </c>
      <c r="N21" s="98" t="s">
        <v>149</v>
      </c>
      <c r="O21" s="98" t="s">
        <v>149</v>
      </c>
      <c r="P21" s="99">
        <v>8.9</v>
      </c>
      <c r="Q21" s="61">
        <v>307</v>
      </c>
      <c r="R21" s="61">
        <v>139</v>
      </c>
      <c r="S21" s="61">
        <v>137</v>
      </c>
      <c r="T21" s="61">
        <v>51</v>
      </c>
      <c r="U21" s="61" t="s">
        <v>149</v>
      </c>
      <c r="V21" s="61" t="s">
        <v>149</v>
      </c>
      <c r="W21" s="97">
        <v>638</v>
      </c>
    </row>
    <row r="22" spans="1:23" x14ac:dyDescent="0.2">
      <c r="A22" s="1"/>
      <c r="B22" s="66" t="s">
        <v>118</v>
      </c>
      <c r="C22" s="61">
        <v>2970</v>
      </c>
      <c r="D22" s="61">
        <v>710</v>
      </c>
      <c r="E22" s="61">
        <v>540</v>
      </c>
      <c r="F22" s="61">
        <v>130</v>
      </c>
      <c r="G22" s="61">
        <v>10</v>
      </c>
      <c r="H22" s="61" t="s">
        <v>149</v>
      </c>
      <c r="I22" s="97">
        <v>4350</v>
      </c>
      <c r="J22" s="98">
        <v>2.2999999999999998</v>
      </c>
      <c r="K22" s="98">
        <v>1.5</v>
      </c>
      <c r="L22" s="98">
        <v>3.5</v>
      </c>
      <c r="M22" s="98">
        <v>2.4</v>
      </c>
      <c r="N22" s="98">
        <v>0.3</v>
      </c>
      <c r="O22" s="98" t="s">
        <v>149</v>
      </c>
      <c r="P22" s="99">
        <v>10</v>
      </c>
      <c r="Q22" s="61">
        <v>335</v>
      </c>
      <c r="R22" s="61">
        <v>150</v>
      </c>
      <c r="S22" s="61">
        <v>165</v>
      </c>
      <c r="T22" s="61">
        <v>63</v>
      </c>
      <c r="U22" s="61">
        <v>8</v>
      </c>
      <c r="V22" s="61" t="s">
        <v>149</v>
      </c>
      <c r="W22" s="97">
        <v>722</v>
      </c>
    </row>
    <row r="23" spans="1:23" x14ac:dyDescent="0.2">
      <c r="A23" s="1"/>
      <c r="B23" s="66" t="s">
        <v>119</v>
      </c>
      <c r="C23" s="61">
        <v>3080</v>
      </c>
      <c r="D23" s="61">
        <v>1000</v>
      </c>
      <c r="E23" s="61">
        <v>690</v>
      </c>
      <c r="F23" s="61">
        <v>190</v>
      </c>
      <c r="G23" s="61">
        <v>10</v>
      </c>
      <c r="H23" s="61" t="s">
        <v>149</v>
      </c>
      <c r="I23" s="97">
        <v>4990</v>
      </c>
      <c r="J23" s="98">
        <v>2.5</v>
      </c>
      <c r="K23" s="98">
        <v>2</v>
      </c>
      <c r="L23" s="98">
        <v>4.4000000000000004</v>
      </c>
      <c r="M23" s="98">
        <v>3.3</v>
      </c>
      <c r="N23" s="98">
        <v>0.4</v>
      </c>
      <c r="O23" s="98" t="s">
        <v>149</v>
      </c>
      <c r="P23" s="99">
        <v>12.9</v>
      </c>
      <c r="Q23" s="61">
        <v>353</v>
      </c>
      <c r="R23" s="61">
        <v>214</v>
      </c>
      <c r="S23" s="61">
        <v>214</v>
      </c>
      <c r="T23" s="61">
        <v>94</v>
      </c>
      <c r="U23" s="61">
        <v>9</v>
      </c>
      <c r="V23" s="61" t="s">
        <v>149</v>
      </c>
      <c r="W23" s="97">
        <v>898</v>
      </c>
    </row>
    <row r="24" spans="1:23" x14ac:dyDescent="0.2">
      <c r="A24" s="1"/>
      <c r="B24" s="66" t="s">
        <v>120</v>
      </c>
      <c r="C24" s="61">
        <v>3080</v>
      </c>
      <c r="D24" s="61">
        <v>880</v>
      </c>
      <c r="E24" s="61">
        <v>710</v>
      </c>
      <c r="F24" s="61">
        <v>180</v>
      </c>
      <c r="G24" s="61">
        <v>10</v>
      </c>
      <c r="H24" s="61" t="s">
        <v>149</v>
      </c>
      <c r="I24" s="97">
        <v>4860</v>
      </c>
      <c r="J24" s="98">
        <v>2.5</v>
      </c>
      <c r="K24" s="98">
        <v>1.9</v>
      </c>
      <c r="L24" s="98">
        <v>4.8</v>
      </c>
      <c r="M24" s="98">
        <v>3.4</v>
      </c>
      <c r="N24" s="98">
        <v>0.6</v>
      </c>
      <c r="O24" s="98" t="s">
        <v>149</v>
      </c>
      <c r="P24" s="99">
        <v>13.2</v>
      </c>
      <c r="Q24" s="61">
        <v>353</v>
      </c>
      <c r="R24" s="61">
        <v>187</v>
      </c>
      <c r="S24" s="61">
        <v>219</v>
      </c>
      <c r="T24" s="61">
        <v>91</v>
      </c>
      <c r="U24" s="61">
        <v>12</v>
      </c>
      <c r="V24" s="61" t="s">
        <v>149</v>
      </c>
      <c r="W24" s="97">
        <v>863</v>
      </c>
    </row>
    <row r="25" spans="1:23" s="92" customFormat="1" x14ac:dyDescent="0.2">
      <c r="A25" s="1"/>
      <c r="B25" s="66" t="s">
        <v>121</v>
      </c>
      <c r="C25" s="61">
        <v>3380</v>
      </c>
      <c r="D25" s="61">
        <v>1040</v>
      </c>
      <c r="E25" s="61">
        <v>780</v>
      </c>
      <c r="F25" s="61">
        <v>250</v>
      </c>
      <c r="G25" s="61">
        <v>10</v>
      </c>
      <c r="H25" s="61" t="s">
        <v>149</v>
      </c>
      <c r="I25" s="97">
        <v>5460</v>
      </c>
      <c r="J25" s="98">
        <v>2.5</v>
      </c>
      <c r="K25" s="98">
        <v>2.1</v>
      </c>
      <c r="L25" s="98">
        <v>5.0999999999999996</v>
      </c>
      <c r="M25" s="98">
        <v>4.8</v>
      </c>
      <c r="N25" s="98">
        <v>0.5</v>
      </c>
      <c r="O25" s="98" t="s">
        <v>149</v>
      </c>
      <c r="P25" s="99">
        <v>15.1</v>
      </c>
      <c r="Q25" s="61">
        <v>393</v>
      </c>
      <c r="R25" s="61">
        <v>221</v>
      </c>
      <c r="S25" s="61">
        <v>243</v>
      </c>
      <c r="T25" s="61">
        <v>124</v>
      </c>
      <c r="U25" s="61">
        <v>10</v>
      </c>
      <c r="V25" s="61" t="s">
        <v>149</v>
      </c>
      <c r="W25" s="97">
        <v>992</v>
      </c>
    </row>
    <row r="26" spans="1:23" x14ac:dyDescent="0.2">
      <c r="A26" s="1"/>
      <c r="B26" s="66" t="s">
        <v>122</v>
      </c>
      <c r="C26" s="61">
        <v>2750</v>
      </c>
      <c r="D26" s="61">
        <v>890</v>
      </c>
      <c r="E26" s="61">
        <v>680</v>
      </c>
      <c r="F26" s="61">
        <v>200</v>
      </c>
      <c r="G26" s="61">
        <v>20</v>
      </c>
      <c r="H26" s="61" t="s">
        <v>149</v>
      </c>
      <c r="I26" s="97">
        <v>4540</v>
      </c>
      <c r="J26" s="98">
        <v>2</v>
      </c>
      <c r="K26" s="98">
        <v>1.9</v>
      </c>
      <c r="L26" s="98">
        <v>4.5</v>
      </c>
      <c r="M26" s="98">
        <v>3.8</v>
      </c>
      <c r="N26" s="98">
        <v>1.1000000000000001</v>
      </c>
      <c r="O26" s="98" t="s">
        <v>149</v>
      </c>
      <c r="P26" s="99">
        <v>13.3</v>
      </c>
      <c r="Q26" s="61">
        <v>314</v>
      </c>
      <c r="R26" s="61">
        <v>190</v>
      </c>
      <c r="S26" s="61">
        <v>210</v>
      </c>
      <c r="T26" s="61">
        <v>103</v>
      </c>
      <c r="U26" s="61">
        <v>18</v>
      </c>
      <c r="V26" s="61" t="s">
        <v>149</v>
      </c>
      <c r="W26" s="97">
        <v>834</v>
      </c>
    </row>
    <row r="27" spans="1:23" s="1" customFormat="1" x14ac:dyDescent="0.2">
      <c r="B27" s="66" t="s">
        <v>123</v>
      </c>
      <c r="C27" s="61">
        <v>3180</v>
      </c>
      <c r="D27" s="61">
        <v>950</v>
      </c>
      <c r="E27" s="61">
        <v>700</v>
      </c>
      <c r="F27" s="61">
        <v>200</v>
      </c>
      <c r="G27" s="61">
        <v>20</v>
      </c>
      <c r="H27" s="61" t="s">
        <v>149</v>
      </c>
      <c r="I27" s="97">
        <v>5050</v>
      </c>
      <c r="J27" s="98">
        <v>2.5</v>
      </c>
      <c r="K27" s="98">
        <v>2.1</v>
      </c>
      <c r="L27" s="98">
        <v>4.8</v>
      </c>
      <c r="M27" s="98">
        <v>4</v>
      </c>
      <c r="N27" s="98">
        <v>0.8</v>
      </c>
      <c r="O27" s="98" t="s">
        <v>149</v>
      </c>
      <c r="P27" s="99">
        <v>14.4</v>
      </c>
      <c r="Q27" s="61">
        <v>366</v>
      </c>
      <c r="R27" s="61">
        <v>204</v>
      </c>
      <c r="S27" s="61">
        <v>216</v>
      </c>
      <c r="T27" s="61">
        <v>101</v>
      </c>
      <c r="U27" s="61">
        <v>15</v>
      </c>
      <c r="V27" s="61" t="s">
        <v>149</v>
      </c>
      <c r="W27" s="97">
        <v>908</v>
      </c>
    </row>
    <row r="28" spans="1:23" s="1" customFormat="1" x14ac:dyDescent="0.2">
      <c r="B28" s="66" t="s">
        <v>124</v>
      </c>
      <c r="C28" s="61">
        <v>3640</v>
      </c>
      <c r="D28" s="61">
        <v>1040</v>
      </c>
      <c r="E28" s="61">
        <v>860</v>
      </c>
      <c r="F28" s="61">
        <v>220</v>
      </c>
      <c r="G28" s="61">
        <v>30</v>
      </c>
      <c r="H28" s="61" t="s">
        <v>149</v>
      </c>
      <c r="I28" s="97">
        <v>5790</v>
      </c>
      <c r="J28" s="98">
        <v>2.7</v>
      </c>
      <c r="K28" s="98">
        <v>2.1</v>
      </c>
      <c r="L28" s="98">
        <v>5.8</v>
      </c>
      <c r="M28" s="98">
        <v>4.4000000000000004</v>
      </c>
      <c r="N28" s="98">
        <v>1.4</v>
      </c>
      <c r="O28" s="98" t="s">
        <v>149</v>
      </c>
      <c r="P28" s="99">
        <v>16.600000000000001</v>
      </c>
      <c r="Q28" s="61">
        <v>423</v>
      </c>
      <c r="R28" s="61">
        <v>222</v>
      </c>
      <c r="S28" s="61">
        <v>265</v>
      </c>
      <c r="T28" s="61">
        <v>111</v>
      </c>
      <c r="U28" s="61">
        <v>26</v>
      </c>
      <c r="V28" s="61" t="s">
        <v>149</v>
      </c>
      <c r="W28" s="97">
        <v>1051</v>
      </c>
    </row>
    <row r="29" spans="1:23" s="1" customFormat="1" x14ac:dyDescent="0.2">
      <c r="B29" s="66" t="s">
        <v>125</v>
      </c>
      <c r="C29" s="61">
        <v>3040</v>
      </c>
      <c r="D29" s="61">
        <v>970</v>
      </c>
      <c r="E29" s="61">
        <v>720</v>
      </c>
      <c r="F29" s="61">
        <v>200</v>
      </c>
      <c r="G29" s="61">
        <v>10</v>
      </c>
      <c r="H29" s="61" t="s">
        <v>149</v>
      </c>
      <c r="I29" s="97">
        <v>4930</v>
      </c>
      <c r="J29" s="98">
        <v>2.2000000000000002</v>
      </c>
      <c r="K29" s="98">
        <v>1.9</v>
      </c>
      <c r="L29" s="98">
        <v>4.8</v>
      </c>
      <c r="M29" s="98">
        <v>3.5</v>
      </c>
      <c r="N29" s="98">
        <v>0.5</v>
      </c>
      <c r="O29" s="98" t="s">
        <v>149</v>
      </c>
      <c r="P29" s="99">
        <v>13.3</v>
      </c>
      <c r="Q29" s="61">
        <v>354</v>
      </c>
      <c r="R29" s="61">
        <v>207</v>
      </c>
      <c r="S29" s="61">
        <v>222</v>
      </c>
      <c r="T29" s="61">
        <v>94</v>
      </c>
      <c r="U29" s="61">
        <v>10</v>
      </c>
      <c r="V29" s="61" t="s">
        <v>149</v>
      </c>
      <c r="W29" s="97">
        <v>890</v>
      </c>
    </row>
    <row r="30" spans="1:23" s="1" customFormat="1" x14ac:dyDescent="0.2">
      <c r="B30" s="66" t="s">
        <v>126</v>
      </c>
      <c r="C30" s="61">
        <v>2350</v>
      </c>
      <c r="D30" s="61">
        <v>610</v>
      </c>
      <c r="E30" s="61">
        <v>470</v>
      </c>
      <c r="F30" s="61">
        <v>130</v>
      </c>
      <c r="G30" s="61">
        <v>20</v>
      </c>
      <c r="H30" s="61" t="s">
        <v>149</v>
      </c>
      <c r="I30" s="97">
        <v>3590</v>
      </c>
      <c r="J30" s="98">
        <v>2</v>
      </c>
      <c r="K30" s="98">
        <v>1.4</v>
      </c>
      <c r="L30" s="98">
        <v>3.2</v>
      </c>
      <c r="M30" s="98">
        <v>2.6</v>
      </c>
      <c r="N30" s="98">
        <v>1</v>
      </c>
      <c r="O30" s="98" t="s">
        <v>149</v>
      </c>
      <c r="P30" s="99">
        <v>10.199999999999999</v>
      </c>
      <c r="Q30" s="61">
        <v>264</v>
      </c>
      <c r="R30" s="61">
        <v>130</v>
      </c>
      <c r="S30" s="61">
        <v>146</v>
      </c>
      <c r="T30" s="61">
        <v>66</v>
      </c>
      <c r="U30" s="61">
        <v>17</v>
      </c>
      <c r="V30" s="61" t="s">
        <v>149</v>
      </c>
      <c r="W30" s="97">
        <v>637</v>
      </c>
    </row>
    <row r="31" spans="1:23" s="1" customFormat="1" x14ac:dyDescent="0.2">
      <c r="B31" s="66" t="s">
        <v>127</v>
      </c>
      <c r="C31" s="61">
        <v>2570</v>
      </c>
      <c r="D31" s="61">
        <v>660</v>
      </c>
      <c r="E31" s="61">
        <v>500</v>
      </c>
      <c r="F31" s="61">
        <v>130</v>
      </c>
      <c r="G31" s="61">
        <v>10</v>
      </c>
      <c r="H31" s="61" t="s">
        <v>149</v>
      </c>
      <c r="I31" s="97">
        <v>3860</v>
      </c>
      <c r="J31" s="98">
        <v>2.1</v>
      </c>
      <c r="K31" s="98">
        <v>1.5</v>
      </c>
      <c r="L31" s="98">
        <v>3.2</v>
      </c>
      <c r="M31" s="98">
        <v>2.5</v>
      </c>
      <c r="N31" s="98">
        <v>0.4</v>
      </c>
      <c r="O31" s="98" t="s">
        <v>149</v>
      </c>
      <c r="P31" s="99">
        <v>9.8000000000000007</v>
      </c>
      <c r="Q31" s="61">
        <v>289</v>
      </c>
      <c r="R31" s="61">
        <v>142</v>
      </c>
      <c r="S31" s="61">
        <v>152</v>
      </c>
      <c r="T31" s="61">
        <v>67</v>
      </c>
      <c r="U31" s="61">
        <v>9</v>
      </c>
      <c r="V31" s="61" t="s">
        <v>149</v>
      </c>
      <c r="W31" s="97">
        <v>659</v>
      </c>
    </row>
    <row r="32" spans="1:23" s="1" customFormat="1" x14ac:dyDescent="0.2">
      <c r="B32" s="66" t="s">
        <v>128</v>
      </c>
      <c r="C32" s="61">
        <v>2870</v>
      </c>
      <c r="D32" s="61">
        <v>780</v>
      </c>
      <c r="E32" s="61">
        <v>600</v>
      </c>
      <c r="F32" s="61">
        <v>160</v>
      </c>
      <c r="G32" s="61">
        <v>10</v>
      </c>
      <c r="H32" s="61" t="s">
        <v>149</v>
      </c>
      <c r="I32" s="97">
        <v>4410</v>
      </c>
      <c r="J32" s="98">
        <v>2.2999999999999998</v>
      </c>
      <c r="K32" s="98">
        <v>1.6</v>
      </c>
      <c r="L32" s="98">
        <v>4.3</v>
      </c>
      <c r="M32" s="98">
        <v>2.8</v>
      </c>
      <c r="N32" s="98">
        <v>0.4</v>
      </c>
      <c r="O32" s="98" t="s">
        <v>149</v>
      </c>
      <c r="P32" s="99">
        <v>11.4</v>
      </c>
      <c r="Q32" s="61">
        <v>317</v>
      </c>
      <c r="R32" s="61">
        <v>166</v>
      </c>
      <c r="S32" s="61">
        <v>187</v>
      </c>
      <c r="T32" s="61">
        <v>77</v>
      </c>
      <c r="U32" s="61">
        <v>7</v>
      </c>
      <c r="V32" s="61" t="s">
        <v>149</v>
      </c>
      <c r="W32" s="97">
        <v>755</v>
      </c>
    </row>
    <row r="33" spans="2:23" s="1" customFormat="1" ht="26.45" customHeight="1" x14ac:dyDescent="0.2">
      <c r="B33" s="66" t="s">
        <v>129</v>
      </c>
      <c r="C33" s="61">
        <v>2580</v>
      </c>
      <c r="D33" s="61">
        <v>720</v>
      </c>
      <c r="E33" s="61">
        <v>560</v>
      </c>
      <c r="F33" s="61">
        <v>150</v>
      </c>
      <c r="G33" s="61">
        <v>10</v>
      </c>
      <c r="H33" s="61">
        <v>10</v>
      </c>
      <c r="I33" s="97">
        <v>4020</v>
      </c>
      <c r="J33" s="98">
        <v>2.2000000000000002</v>
      </c>
      <c r="K33" s="98">
        <v>1.5</v>
      </c>
      <c r="L33" s="98">
        <v>3.6</v>
      </c>
      <c r="M33" s="98">
        <v>2.7</v>
      </c>
      <c r="N33" s="98">
        <v>0.2</v>
      </c>
      <c r="O33" s="98" t="s">
        <v>149</v>
      </c>
      <c r="P33" s="99">
        <v>10.4</v>
      </c>
      <c r="Q33" s="61">
        <v>294</v>
      </c>
      <c r="R33" s="61">
        <v>151</v>
      </c>
      <c r="S33" s="61">
        <v>171</v>
      </c>
      <c r="T33" s="61">
        <v>75</v>
      </c>
      <c r="U33" s="61">
        <v>7</v>
      </c>
      <c r="V33" s="61">
        <v>41</v>
      </c>
      <c r="W33" s="97">
        <v>739</v>
      </c>
    </row>
    <row r="34" spans="2:23" s="1" customFormat="1" x14ac:dyDescent="0.2">
      <c r="B34" s="66" t="s">
        <v>130</v>
      </c>
      <c r="C34" s="61">
        <v>2950</v>
      </c>
      <c r="D34" s="61">
        <v>820</v>
      </c>
      <c r="E34" s="61">
        <v>640</v>
      </c>
      <c r="F34" s="61">
        <v>140</v>
      </c>
      <c r="G34" s="61">
        <v>20</v>
      </c>
      <c r="H34" s="61" t="s">
        <v>149</v>
      </c>
      <c r="I34" s="97">
        <v>4560</v>
      </c>
      <c r="J34" s="98">
        <v>2.5</v>
      </c>
      <c r="K34" s="98">
        <v>1.7</v>
      </c>
      <c r="L34" s="98">
        <v>4.3</v>
      </c>
      <c r="M34" s="98">
        <v>2.7</v>
      </c>
      <c r="N34" s="98">
        <v>0.8</v>
      </c>
      <c r="O34" s="98" t="s">
        <v>149</v>
      </c>
      <c r="P34" s="99">
        <v>12</v>
      </c>
      <c r="Q34" s="61">
        <v>336</v>
      </c>
      <c r="R34" s="61">
        <v>174</v>
      </c>
      <c r="S34" s="61">
        <v>197</v>
      </c>
      <c r="T34" s="61">
        <v>71</v>
      </c>
      <c r="U34" s="61">
        <v>15</v>
      </c>
      <c r="V34" s="61" t="s">
        <v>149</v>
      </c>
      <c r="W34" s="97">
        <v>794</v>
      </c>
    </row>
    <row r="35" spans="2:23" s="1" customFormat="1" x14ac:dyDescent="0.2">
      <c r="B35" s="66" t="s">
        <v>131</v>
      </c>
      <c r="C35" s="61">
        <v>2820</v>
      </c>
      <c r="D35" s="61">
        <v>910</v>
      </c>
      <c r="E35" s="61">
        <v>760</v>
      </c>
      <c r="F35" s="61">
        <v>170</v>
      </c>
      <c r="G35" s="61">
        <v>10</v>
      </c>
      <c r="H35" s="61" t="s">
        <v>149</v>
      </c>
      <c r="I35" s="97">
        <v>4660</v>
      </c>
      <c r="J35" s="98">
        <v>2.2000000000000002</v>
      </c>
      <c r="K35" s="98">
        <v>2.1</v>
      </c>
      <c r="L35" s="98">
        <v>4.9000000000000004</v>
      </c>
      <c r="M35" s="98">
        <v>3.2</v>
      </c>
      <c r="N35" s="98">
        <v>0.6</v>
      </c>
      <c r="O35" s="98" t="s">
        <v>149</v>
      </c>
      <c r="P35" s="99">
        <v>13</v>
      </c>
      <c r="Q35" s="61">
        <v>330</v>
      </c>
      <c r="R35" s="61">
        <v>195</v>
      </c>
      <c r="S35" s="61">
        <v>232</v>
      </c>
      <c r="T35" s="61">
        <v>85</v>
      </c>
      <c r="U35" s="61">
        <v>10</v>
      </c>
      <c r="V35" s="61" t="s">
        <v>149</v>
      </c>
      <c r="W35" s="97">
        <v>851</v>
      </c>
    </row>
    <row r="36" spans="2:23" s="1" customFormat="1" x14ac:dyDescent="0.2">
      <c r="B36" s="66" t="s">
        <v>132</v>
      </c>
      <c r="C36" s="61">
        <v>3110</v>
      </c>
      <c r="D36" s="61">
        <v>970</v>
      </c>
      <c r="E36" s="61">
        <v>720</v>
      </c>
      <c r="F36" s="61">
        <v>200</v>
      </c>
      <c r="G36" s="61">
        <v>10</v>
      </c>
      <c r="H36" s="61" t="s">
        <v>149</v>
      </c>
      <c r="I36" s="97">
        <v>5020</v>
      </c>
      <c r="J36" s="98">
        <v>2.6</v>
      </c>
      <c r="K36" s="98">
        <v>2.2000000000000002</v>
      </c>
      <c r="L36" s="98">
        <v>5</v>
      </c>
      <c r="M36" s="98">
        <v>4</v>
      </c>
      <c r="N36" s="98">
        <v>0.5</v>
      </c>
      <c r="O36" s="98" t="s">
        <v>149</v>
      </c>
      <c r="P36" s="99">
        <v>14.3</v>
      </c>
      <c r="Q36" s="61">
        <v>361</v>
      </c>
      <c r="R36" s="61">
        <v>207</v>
      </c>
      <c r="S36" s="61">
        <v>223</v>
      </c>
      <c r="T36" s="61">
        <v>102</v>
      </c>
      <c r="U36" s="61">
        <v>10</v>
      </c>
      <c r="V36" s="61" t="s">
        <v>149</v>
      </c>
      <c r="W36" s="97">
        <v>904</v>
      </c>
    </row>
    <row r="37" spans="2:23" s="1" customFormat="1" x14ac:dyDescent="0.2">
      <c r="B37" s="66" t="s">
        <v>133</v>
      </c>
      <c r="C37" s="61">
        <v>3150</v>
      </c>
      <c r="D37" s="61">
        <v>1040</v>
      </c>
      <c r="E37" s="61">
        <v>810</v>
      </c>
      <c r="F37" s="61">
        <v>240</v>
      </c>
      <c r="G37" s="61">
        <v>20</v>
      </c>
      <c r="H37" s="61" t="s">
        <v>149</v>
      </c>
      <c r="I37" s="97">
        <v>5270</v>
      </c>
      <c r="J37" s="98">
        <v>2.6</v>
      </c>
      <c r="K37" s="98">
        <v>2.2999999999999998</v>
      </c>
      <c r="L37" s="98">
        <v>5.5</v>
      </c>
      <c r="M37" s="98">
        <v>5</v>
      </c>
      <c r="N37" s="98">
        <v>1.2</v>
      </c>
      <c r="O37" s="98" t="s">
        <v>149</v>
      </c>
      <c r="P37" s="99">
        <v>17</v>
      </c>
      <c r="Q37" s="61">
        <v>373</v>
      </c>
      <c r="R37" s="61">
        <v>222</v>
      </c>
      <c r="S37" s="61">
        <v>251</v>
      </c>
      <c r="T37" s="61">
        <v>123</v>
      </c>
      <c r="U37" s="61">
        <v>20</v>
      </c>
      <c r="V37" s="61" t="s">
        <v>149</v>
      </c>
      <c r="W37" s="97">
        <v>991</v>
      </c>
    </row>
    <row r="38" spans="2:23" s="1" customFormat="1" x14ac:dyDescent="0.2">
      <c r="B38" s="66" t="s">
        <v>134</v>
      </c>
      <c r="C38" s="61">
        <v>2910</v>
      </c>
      <c r="D38" s="61">
        <v>880</v>
      </c>
      <c r="E38" s="61">
        <v>650</v>
      </c>
      <c r="F38" s="61">
        <v>180</v>
      </c>
      <c r="G38" s="61">
        <v>20</v>
      </c>
      <c r="H38" s="61" t="s">
        <v>149</v>
      </c>
      <c r="I38" s="97">
        <v>4640</v>
      </c>
      <c r="J38" s="98">
        <v>2.2999999999999998</v>
      </c>
      <c r="K38" s="98">
        <v>2</v>
      </c>
      <c r="L38" s="98">
        <v>4.5</v>
      </c>
      <c r="M38" s="98">
        <v>3.8</v>
      </c>
      <c r="N38" s="98">
        <v>0.9</v>
      </c>
      <c r="O38" s="98" t="s">
        <v>149</v>
      </c>
      <c r="P38" s="99">
        <v>13.5</v>
      </c>
      <c r="Q38" s="61">
        <v>337</v>
      </c>
      <c r="R38" s="61">
        <v>186</v>
      </c>
      <c r="S38" s="61">
        <v>203</v>
      </c>
      <c r="T38" s="61">
        <v>92</v>
      </c>
      <c r="U38" s="61">
        <v>15</v>
      </c>
      <c r="V38" s="61" t="s">
        <v>149</v>
      </c>
      <c r="W38" s="97">
        <v>834</v>
      </c>
    </row>
    <row r="39" spans="2:23" s="1" customFormat="1" x14ac:dyDescent="0.2">
      <c r="B39" s="66" t="s">
        <v>135</v>
      </c>
      <c r="C39" s="61">
        <v>3080</v>
      </c>
      <c r="D39" s="61">
        <v>970</v>
      </c>
      <c r="E39" s="61">
        <v>790</v>
      </c>
      <c r="F39" s="61">
        <v>210</v>
      </c>
      <c r="G39" s="61">
        <v>20</v>
      </c>
      <c r="H39" s="61" t="s">
        <v>149</v>
      </c>
      <c r="I39" s="97">
        <v>5060</v>
      </c>
      <c r="J39" s="98">
        <v>2.5</v>
      </c>
      <c r="K39" s="98">
        <v>2.2999999999999998</v>
      </c>
      <c r="L39" s="98">
        <v>5.4</v>
      </c>
      <c r="M39" s="98">
        <v>4.0999999999999996</v>
      </c>
      <c r="N39" s="98">
        <v>1.1000000000000001</v>
      </c>
      <c r="O39" s="98" t="s">
        <v>149</v>
      </c>
      <c r="P39" s="99">
        <v>15.6</v>
      </c>
      <c r="Q39" s="61">
        <v>354</v>
      </c>
      <c r="R39" s="61">
        <v>206</v>
      </c>
      <c r="S39" s="61">
        <v>241</v>
      </c>
      <c r="T39" s="61">
        <v>104</v>
      </c>
      <c r="U39" s="61">
        <v>21</v>
      </c>
      <c r="V39" s="61" t="s">
        <v>149</v>
      </c>
      <c r="W39" s="97">
        <v>928</v>
      </c>
    </row>
    <row r="40" spans="2:23" s="1" customFormat="1" x14ac:dyDescent="0.2">
      <c r="B40" s="66" t="s">
        <v>136</v>
      </c>
      <c r="C40" s="61">
        <v>3040</v>
      </c>
      <c r="D40" s="61">
        <v>1070</v>
      </c>
      <c r="E40" s="61">
        <v>860</v>
      </c>
      <c r="F40" s="61">
        <v>230</v>
      </c>
      <c r="G40" s="61">
        <v>20</v>
      </c>
      <c r="H40" s="61" t="s">
        <v>149</v>
      </c>
      <c r="I40" s="97">
        <v>5220</v>
      </c>
      <c r="J40" s="98">
        <v>2.4</v>
      </c>
      <c r="K40" s="98">
        <v>2.4</v>
      </c>
      <c r="L40" s="98">
        <v>5.9</v>
      </c>
      <c r="M40" s="98">
        <v>4.5999999999999996</v>
      </c>
      <c r="N40" s="98">
        <v>1.1000000000000001</v>
      </c>
      <c r="O40" s="98" t="s">
        <v>149</v>
      </c>
      <c r="P40" s="99">
        <v>16.600000000000001</v>
      </c>
      <c r="Q40" s="61">
        <v>354</v>
      </c>
      <c r="R40" s="61">
        <v>230</v>
      </c>
      <c r="S40" s="61">
        <v>265</v>
      </c>
      <c r="T40" s="61">
        <v>117</v>
      </c>
      <c r="U40" s="61">
        <v>18</v>
      </c>
      <c r="V40" s="61" t="s">
        <v>149</v>
      </c>
      <c r="W40" s="97">
        <v>985</v>
      </c>
    </row>
    <row r="41" spans="2:23" s="1" customFormat="1" x14ac:dyDescent="0.2">
      <c r="B41" s="66" t="s">
        <v>137</v>
      </c>
      <c r="C41" s="61">
        <v>2950</v>
      </c>
      <c r="D41" s="61">
        <v>950</v>
      </c>
      <c r="E41" s="61">
        <v>790</v>
      </c>
      <c r="F41" s="61">
        <v>200</v>
      </c>
      <c r="G41" s="61">
        <v>10</v>
      </c>
      <c r="H41" s="61" t="s">
        <v>149</v>
      </c>
      <c r="I41" s="97">
        <v>4890</v>
      </c>
      <c r="J41" s="98">
        <v>2.5</v>
      </c>
      <c r="K41" s="98">
        <v>2.1</v>
      </c>
      <c r="L41" s="98">
        <v>5.4</v>
      </c>
      <c r="M41" s="98">
        <v>4.0999999999999996</v>
      </c>
      <c r="N41" s="98">
        <v>0.6</v>
      </c>
      <c r="O41" s="98" t="s">
        <v>149</v>
      </c>
      <c r="P41" s="99">
        <v>14.7</v>
      </c>
      <c r="Q41" s="61">
        <v>344</v>
      </c>
      <c r="R41" s="61">
        <v>202</v>
      </c>
      <c r="S41" s="61">
        <v>242</v>
      </c>
      <c r="T41" s="61">
        <v>100</v>
      </c>
      <c r="U41" s="61">
        <v>10</v>
      </c>
      <c r="V41" s="61" t="s">
        <v>149</v>
      </c>
      <c r="W41" s="97">
        <v>903</v>
      </c>
    </row>
    <row r="42" spans="2:23" s="1" customFormat="1" x14ac:dyDescent="0.2">
      <c r="B42" s="66" t="s">
        <v>138</v>
      </c>
      <c r="C42" s="61">
        <v>2450</v>
      </c>
      <c r="D42" s="61">
        <v>680</v>
      </c>
      <c r="E42" s="61">
        <v>520</v>
      </c>
      <c r="F42" s="61">
        <v>170</v>
      </c>
      <c r="G42" s="61">
        <v>20</v>
      </c>
      <c r="H42" s="61" t="s">
        <v>149</v>
      </c>
      <c r="I42" s="97">
        <v>3840</v>
      </c>
      <c r="J42" s="98">
        <v>2.2999999999999998</v>
      </c>
      <c r="K42" s="98">
        <v>1.7</v>
      </c>
      <c r="L42" s="98">
        <v>3.8</v>
      </c>
      <c r="M42" s="98">
        <v>3.5</v>
      </c>
      <c r="N42" s="98">
        <v>1</v>
      </c>
      <c r="O42" s="98" t="s">
        <v>149</v>
      </c>
      <c r="P42" s="99">
        <v>12.6</v>
      </c>
      <c r="Q42" s="61">
        <v>272</v>
      </c>
      <c r="R42" s="61">
        <v>145</v>
      </c>
      <c r="S42" s="61">
        <v>162</v>
      </c>
      <c r="T42" s="61">
        <v>85</v>
      </c>
      <c r="U42" s="61">
        <v>16</v>
      </c>
      <c r="V42" s="61" t="s">
        <v>149</v>
      </c>
      <c r="W42" s="97">
        <v>686</v>
      </c>
    </row>
    <row r="43" spans="2:23" s="1" customFormat="1" x14ac:dyDescent="0.2">
      <c r="B43" s="66" t="s">
        <v>139</v>
      </c>
      <c r="C43" s="61">
        <v>2470</v>
      </c>
      <c r="D43" s="61">
        <v>740</v>
      </c>
      <c r="E43" s="61">
        <v>540</v>
      </c>
      <c r="F43" s="61">
        <v>180</v>
      </c>
      <c r="G43" s="61">
        <v>10</v>
      </c>
      <c r="H43" s="61" t="s">
        <v>149</v>
      </c>
      <c r="I43" s="97">
        <v>3940</v>
      </c>
      <c r="J43" s="98">
        <v>2.2000000000000002</v>
      </c>
      <c r="K43" s="98">
        <v>1.8</v>
      </c>
      <c r="L43" s="98">
        <v>3.7</v>
      </c>
      <c r="M43" s="98">
        <v>3.8</v>
      </c>
      <c r="N43" s="98">
        <v>0.8</v>
      </c>
      <c r="O43" s="98" t="s">
        <v>149</v>
      </c>
      <c r="P43" s="99">
        <v>12.5</v>
      </c>
      <c r="Q43" s="61">
        <v>280</v>
      </c>
      <c r="R43" s="61">
        <v>157</v>
      </c>
      <c r="S43" s="61">
        <v>165</v>
      </c>
      <c r="T43" s="61">
        <v>89</v>
      </c>
      <c r="U43" s="61">
        <v>13</v>
      </c>
      <c r="V43" s="61" t="s">
        <v>149</v>
      </c>
      <c r="W43" s="97">
        <v>706</v>
      </c>
    </row>
    <row r="44" spans="2:23" s="1" customFormat="1" x14ac:dyDescent="0.2">
      <c r="B44" s="66" t="s">
        <v>140</v>
      </c>
      <c r="C44" s="61">
        <v>2490</v>
      </c>
      <c r="D44" s="61">
        <v>750</v>
      </c>
      <c r="E44" s="61">
        <v>660</v>
      </c>
      <c r="F44" s="61">
        <v>180</v>
      </c>
      <c r="G44" s="61">
        <v>20</v>
      </c>
      <c r="H44" s="61" t="s">
        <v>149</v>
      </c>
      <c r="I44" s="97">
        <v>4100</v>
      </c>
      <c r="J44" s="98">
        <v>2.2000000000000002</v>
      </c>
      <c r="K44" s="98">
        <v>1.7</v>
      </c>
      <c r="L44" s="98">
        <v>4.5999999999999996</v>
      </c>
      <c r="M44" s="98">
        <v>3.5</v>
      </c>
      <c r="N44" s="98">
        <v>1</v>
      </c>
      <c r="O44" s="98" t="s">
        <v>149</v>
      </c>
      <c r="P44" s="99">
        <v>12.9</v>
      </c>
      <c r="Q44" s="61">
        <v>284</v>
      </c>
      <c r="R44" s="61">
        <v>161</v>
      </c>
      <c r="S44" s="61">
        <v>202</v>
      </c>
      <c r="T44" s="61">
        <v>89</v>
      </c>
      <c r="U44" s="61">
        <v>18</v>
      </c>
      <c r="V44" s="61" t="s">
        <v>149</v>
      </c>
      <c r="W44" s="97">
        <v>758</v>
      </c>
    </row>
    <row r="45" spans="2:23" s="1" customFormat="1" ht="26.25" customHeight="1" x14ac:dyDescent="0.2">
      <c r="B45" s="66" t="s">
        <v>141</v>
      </c>
      <c r="C45" s="61">
        <v>1200</v>
      </c>
      <c r="D45" s="61">
        <v>320</v>
      </c>
      <c r="E45" s="61">
        <v>180</v>
      </c>
      <c r="F45" s="61">
        <v>60</v>
      </c>
      <c r="G45" s="61">
        <v>10</v>
      </c>
      <c r="H45" s="61" t="s">
        <v>149</v>
      </c>
      <c r="I45" s="97">
        <v>1750</v>
      </c>
      <c r="J45" s="98">
        <v>0.9</v>
      </c>
      <c r="K45" s="98">
        <v>0.7</v>
      </c>
      <c r="L45" s="98">
        <v>1.4</v>
      </c>
      <c r="M45" s="98">
        <v>1.3</v>
      </c>
      <c r="N45" s="98">
        <v>0.6</v>
      </c>
      <c r="O45" s="98" t="s">
        <v>149</v>
      </c>
      <c r="P45" s="99">
        <v>4.9000000000000004</v>
      </c>
      <c r="Q45" s="61">
        <v>130</v>
      </c>
      <c r="R45" s="61">
        <v>67</v>
      </c>
      <c r="S45" s="61">
        <v>55</v>
      </c>
      <c r="T45" s="61">
        <v>29</v>
      </c>
      <c r="U45" s="61">
        <v>7</v>
      </c>
      <c r="V45" s="61" t="s">
        <v>149</v>
      </c>
      <c r="W45" s="97">
        <v>289</v>
      </c>
    </row>
    <row r="46" spans="2:23" s="1" customFormat="1" ht="12.75" customHeight="1" x14ac:dyDescent="0.2">
      <c r="B46" s="66" t="s">
        <v>142</v>
      </c>
      <c r="C46" s="61">
        <v>1300</v>
      </c>
      <c r="D46" s="61">
        <v>320</v>
      </c>
      <c r="E46" s="61">
        <v>240</v>
      </c>
      <c r="F46" s="61">
        <v>70</v>
      </c>
      <c r="G46" s="61">
        <v>10</v>
      </c>
      <c r="H46" s="61" t="s">
        <v>149</v>
      </c>
      <c r="I46" s="97">
        <v>1940</v>
      </c>
      <c r="J46" s="98">
        <v>1</v>
      </c>
      <c r="K46" s="98">
        <v>0.7</v>
      </c>
      <c r="L46" s="98">
        <v>1.6</v>
      </c>
      <c r="M46" s="98">
        <v>1.4</v>
      </c>
      <c r="N46" s="98">
        <v>0.5</v>
      </c>
      <c r="O46" s="98" t="s">
        <v>149</v>
      </c>
      <c r="P46" s="99">
        <v>5.5</v>
      </c>
      <c r="Q46" s="61">
        <v>144</v>
      </c>
      <c r="R46" s="61">
        <v>69</v>
      </c>
      <c r="S46" s="61">
        <v>73</v>
      </c>
      <c r="T46" s="61">
        <v>35</v>
      </c>
      <c r="U46" s="61">
        <v>7</v>
      </c>
      <c r="V46" s="61" t="s">
        <v>149</v>
      </c>
      <c r="W46" s="97">
        <v>330</v>
      </c>
    </row>
    <row r="47" spans="2:23" s="1" customFormat="1" ht="12.75" customHeight="1" x14ac:dyDescent="0.2">
      <c r="B47" s="66" t="s">
        <v>143</v>
      </c>
      <c r="C47" s="61">
        <v>1510</v>
      </c>
      <c r="D47" s="61">
        <v>570</v>
      </c>
      <c r="E47" s="61">
        <v>370</v>
      </c>
      <c r="F47" s="61">
        <v>100</v>
      </c>
      <c r="G47" s="61">
        <v>10</v>
      </c>
      <c r="H47" s="61" t="s">
        <v>149</v>
      </c>
      <c r="I47" s="97">
        <v>2560</v>
      </c>
      <c r="J47" s="98">
        <v>1.3</v>
      </c>
      <c r="K47" s="98">
        <v>1.2</v>
      </c>
      <c r="L47" s="98">
        <v>2.4</v>
      </c>
      <c r="M47" s="98">
        <v>1.8</v>
      </c>
      <c r="N47" s="98">
        <v>0.6</v>
      </c>
      <c r="O47" s="98" t="s">
        <v>149</v>
      </c>
      <c r="P47" s="99">
        <v>7.8</v>
      </c>
      <c r="Q47" s="61">
        <v>170</v>
      </c>
      <c r="R47" s="61">
        <v>120</v>
      </c>
      <c r="S47" s="61">
        <v>113</v>
      </c>
      <c r="T47" s="61">
        <v>47</v>
      </c>
      <c r="U47" s="61">
        <v>11</v>
      </c>
      <c r="V47" s="61" t="s">
        <v>149</v>
      </c>
      <c r="W47" s="97">
        <v>465</v>
      </c>
    </row>
    <row r="48" spans="2:23" s="1" customFormat="1" ht="12.75" customHeight="1" x14ac:dyDescent="0.2">
      <c r="B48" s="66" t="s">
        <v>174</v>
      </c>
      <c r="C48" s="61">
        <v>1670</v>
      </c>
      <c r="D48" s="61">
        <v>600</v>
      </c>
      <c r="E48" s="61">
        <v>490</v>
      </c>
      <c r="F48" s="61">
        <v>130</v>
      </c>
      <c r="G48" s="61">
        <v>10</v>
      </c>
      <c r="H48" s="61" t="s">
        <v>149</v>
      </c>
      <c r="I48" s="97">
        <v>2910</v>
      </c>
      <c r="J48" s="98">
        <v>1.6</v>
      </c>
      <c r="K48" s="98">
        <v>1.1000000000000001</v>
      </c>
      <c r="L48" s="98">
        <v>3.1</v>
      </c>
      <c r="M48" s="98">
        <v>2.7</v>
      </c>
      <c r="N48" s="98">
        <v>0.9</v>
      </c>
      <c r="O48" s="98" t="s">
        <v>149</v>
      </c>
      <c r="P48" s="99">
        <v>9.4</v>
      </c>
      <c r="Q48" s="61">
        <v>194</v>
      </c>
      <c r="R48" s="61">
        <v>128</v>
      </c>
      <c r="S48" s="61">
        <v>153</v>
      </c>
      <c r="T48" s="61">
        <v>69</v>
      </c>
      <c r="U48" s="61">
        <v>14</v>
      </c>
      <c r="V48" s="61" t="s">
        <v>149</v>
      </c>
      <c r="W48" s="97">
        <v>558</v>
      </c>
    </row>
    <row r="49" spans="1:24" s="1" customFormat="1" ht="2.65" customHeight="1" x14ac:dyDescent="0.2">
      <c r="A49" s="76"/>
      <c r="B49" s="100"/>
      <c r="C49" s="101"/>
      <c r="D49" s="101"/>
      <c r="E49" s="101"/>
      <c r="F49" s="101"/>
      <c r="G49" s="101"/>
      <c r="H49" s="101"/>
      <c r="I49" s="102"/>
      <c r="J49" s="103"/>
      <c r="K49" s="103"/>
      <c r="L49" s="103"/>
      <c r="M49" s="103"/>
      <c r="N49" s="103"/>
      <c r="O49" s="103"/>
      <c r="P49" s="104"/>
      <c r="Q49" s="101"/>
      <c r="R49" s="101"/>
      <c r="S49" s="101"/>
      <c r="T49" s="101"/>
      <c r="U49" s="101"/>
      <c r="V49" s="101"/>
      <c r="W49" s="102"/>
    </row>
    <row r="50" spans="1:24" s="1" customFormat="1" x14ac:dyDescent="0.2">
      <c r="C50" s="61"/>
      <c r="D50" s="61"/>
      <c r="E50" s="61"/>
      <c r="F50" s="61"/>
      <c r="G50" s="61"/>
      <c r="H50" s="61"/>
      <c r="I50" s="61"/>
      <c r="J50" s="61"/>
      <c r="K50" s="61"/>
      <c r="L50" s="61"/>
      <c r="M50" s="61"/>
      <c r="N50" s="61"/>
      <c r="O50" s="61"/>
      <c r="P50" s="61"/>
      <c r="Q50" s="61"/>
      <c r="R50" s="61"/>
      <c r="S50" s="61"/>
      <c r="T50" s="61"/>
      <c r="U50" s="61"/>
      <c r="V50" s="61"/>
      <c r="W50" s="61"/>
      <c r="X50" s="61"/>
    </row>
    <row r="51" spans="1:24" s="1" customFormat="1" ht="14.25" x14ac:dyDescent="0.2">
      <c r="A51" s="78">
        <v>1</v>
      </c>
      <c r="B51" s="1" t="s">
        <v>175</v>
      </c>
    </row>
    <row r="52" spans="1:24" s="1" customFormat="1" ht="14.25" x14ac:dyDescent="0.2">
      <c r="A52" s="78">
        <v>2</v>
      </c>
      <c r="B52" s="1" t="s">
        <v>176</v>
      </c>
    </row>
    <row r="53" spans="1:24" s="1" customFormat="1" ht="14.25" x14ac:dyDescent="0.2">
      <c r="A53" s="105">
        <v>3</v>
      </c>
      <c r="B53" s="1" t="s">
        <v>177</v>
      </c>
    </row>
    <row r="54" spans="1:24" s="1" customFormat="1" ht="14.25" x14ac:dyDescent="0.2">
      <c r="A54" s="105">
        <v>4</v>
      </c>
      <c r="B54" s="1" t="s">
        <v>154</v>
      </c>
    </row>
    <row r="55" spans="1:24" s="1" customFormat="1" ht="14.25" x14ac:dyDescent="0.2">
      <c r="A55" s="105">
        <v>5</v>
      </c>
      <c r="B55" s="1" t="s">
        <v>156</v>
      </c>
    </row>
    <row r="56" spans="1:24" s="1" customFormat="1" x14ac:dyDescent="0.2">
      <c r="A56" s="1" t="s">
        <v>50</v>
      </c>
      <c r="B56" s="1" t="s">
        <v>157</v>
      </c>
    </row>
    <row r="57" spans="1:24" s="1" customFormat="1" x14ac:dyDescent="0.2">
      <c r="A57" s="1" t="s">
        <v>45</v>
      </c>
      <c r="B57" s="1" t="s">
        <v>158</v>
      </c>
    </row>
    <row r="58" spans="1:24" s="1" customFormat="1" x14ac:dyDescent="0.2">
      <c r="A58" s="9" t="s">
        <v>168</v>
      </c>
      <c r="B58" s="1" t="s">
        <v>178</v>
      </c>
    </row>
    <row r="59" spans="1:24" s="1" customFormat="1" x14ac:dyDescent="0.2"/>
    <row r="60" spans="1:24" s="1" customFormat="1" x14ac:dyDescent="0.2"/>
    <row r="61" spans="1:24" s="1" customFormat="1" x14ac:dyDescent="0.2"/>
    <row r="62" spans="1:24" s="1" customFormat="1" x14ac:dyDescent="0.2"/>
  </sheetData>
  <mergeCells count="6">
    <mergeCell ref="A1:B1"/>
    <mergeCell ref="A2:W2"/>
    <mergeCell ref="A4:B5"/>
    <mergeCell ref="C4:I4"/>
    <mergeCell ref="J4:P4"/>
    <mergeCell ref="Q4:W4"/>
  </mergeCells>
  <hyperlinks>
    <hyperlink ref="A1:B1" location="ContentsHead" display="Back to contents" xr:uid="{BFE6D73B-9DAA-48EA-BA3C-C050E78ED970}"/>
  </hyperlinks>
  <pageMargins left="0.7" right="0.7" top="0.75" bottom="0.75" header="0.3" footer="0.3"/>
  <pageSetup scale="27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1FD982-46FD-4F76-A05B-B105F0B9D98A}">
  <sheetPr codeName="Sheet37">
    <pageSetUpPr fitToPage="1"/>
  </sheetPr>
  <dimension ref="A1:AQ68"/>
  <sheetViews>
    <sheetView zoomScaleNormal="100" workbookViewId="0">
      <pane xSplit="2" ySplit="6" topLeftCell="C7" activePane="bottomRight" state="frozen"/>
      <selection pane="topRight" activeCell="E1" sqref="E1"/>
      <selection pane="bottomLeft" activeCell="A11" sqref="A11"/>
      <selection pane="bottomRight" sqref="A1:B1"/>
    </sheetView>
  </sheetViews>
  <sheetFormatPr defaultColWidth="0" defaultRowHeight="12.75" x14ac:dyDescent="0.2"/>
  <cols>
    <col min="1" max="1" width="2.7109375" style="34" customWidth="1"/>
    <col min="2" max="2" width="23" style="34" customWidth="1"/>
    <col min="3" max="3" width="2.42578125" style="34" customWidth="1"/>
    <col min="4" max="4" width="13.7109375" style="34" customWidth="1"/>
    <col min="5" max="7" width="10.5703125" style="34" customWidth="1"/>
    <col min="8" max="8" width="3.28515625" style="34" customWidth="1"/>
    <col min="9" max="9" width="13" style="34" bestFit="1" customWidth="1"/>
    <col min="10" max="10" width="10.5703125" style="34" customWidth="1"/>
    <col min="11" max="11" width="11.28515625" style="34" customWidth="1"/>
    <col min="12" max="12" width="3.28515625" style="34" customWidth="1"/>
    <col min="13" max="13" width="12" style="34" bestFit="1" customWidth="1"/>
    <col min="14" max="14" width="9.7109375" style="34" bestFit="1" customWidth="1"/>
    <col min="15" max="16" width="10.5703125" style="34" customWidth="1"/>
    <col min="17" max="17" width="3.28515625" style="34" customWidth="1"/>
    <col min="18" max="18" width="9.85546875" style="34" bestFit="1" customWidth="1"/>
    <col min="19" max="19" width="11.42578125" style="34" customWidth="1"/>
    <col min="20" max="20" width="3.28515625" style="34" customWidth="1"/>
    <col min="21" max="21" width="12" style="34" bestFit="1" customWidth="1"/>
    <col min="22" max="23" width="8.85546875" style="34" customWidth="1"/>
    <col min="24" max="24" width="12.42578125" style="34" bestFit="1" customWidth="1"/>
    <col min="25" max="25" width="15.7109375" style="34" customWidth="1"/>
    <col min="26" max="26" width="3.28515625" style="34" customWidth="1"/>
    <col min="27" max="27" width="20.42578125" style="34" customWidth="1"/>
    <col min="28" max="29" width="8.85546875" style="34" customWidth="1"/>
    <col min="30" max="30" width="8.85546875" style="34" hidden="1"/>
    <col min="31" max="32" width="8.85546875" style="1" hidden="1"/>
    <col min="33" max="37" width="0" style="1" hidden="1"/>
    <col min="38" max="40" width="8.85546875" style="1" hidden="1"/>
    <col min="41" max="41" width="0" style="1" hidden="1"/>
    <col min="42" max="42" width="8.85546875" style="1" hidden="1"/>
    <col min="43" max="43" width="0" style="1" hidden="1"/>
    <col min="44" max="16384" width="8.85546875" style="1" hidden="1"/>
  </cols>
  <sheetData>
    <row r="1" spans="1:30" x14ac:dyDescent="0.2">
      <c r="A1" s="35" t="s">
        <v>53</v>
      </c>
      <c r="B1" s="35"/>
      <c r="C1" s="36"/>
    </row>
    <row r="2" spans="1:30" ht="14.45" customHeight="1" x14ac:dyDescent="0.2">
      <c r="A2" s="38" t="s">
        <v>183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8"/>
      <c r="R2" s="38"/>
      <c r="S2" s="38"/>
      <c r="T2" s="38"/>
      <c r="U2" s="38"/>
      <c r="V2" s="38"/>
      <c r="W2" s="38"/>
      <c r="X2" s="38"/>
      <c r="Y2" s="38"/>
      <c r="Z2" s="38"/>
      <c r="AA2" s="38"/>
      <c r="AB2" s="1"/>
      <c r="AC2" s="1"/>
      <c r="AD2" s="1"/>
    </row>
    <row r="3" spans="1:30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</row>
    <row r="4" spans="1:30" ht="16.899999999999999" customHeight="1" x14ac:dyDescent="0.35">
      <c r="A4" s="39" t="s">
        <v>89</v>
      </c>
      <c r="B4" s="39"/>
      <c r="C4" s="40"/>
      <c r="D4" s="106" t="s">
        <v>184</v>
      </c>
      <c r="E4" s="106"/>
      <c r="F4" s="106"/>
      <c r="G4" s="106"/>
      <c r="H4" s="106"/>
      <c r="I4" s="106"/>
      <c r="J4" s="106"/>
      <c r="K4" s="106"/>
      <c r="L4" s="107"/>
      <c r="M4" s="106" t="s">
        <v>185</v>
      </c>
      <c r="N4" s="106"/>
      <c r="O4" s="106"/>
      <c r="P4" s="106"/>
      <c r="Q4" s="106"/>
      <c r="R4" s="106"/>
      <c r="S4" s="106"/>
      <c r="T4" s="108"/>
      <c r="U4" s="106" t="s">
        <v>186</v>
      </c>
      <c r="V4" s="106"/>
      <c r="W4" s="106"/>
      <c r="X4" s="106"/>
      <c r="Y4" s="106"/>
      <c r="Z4" s="106"/>
      <c r="AA4" s="106"/>
      <c r="AB4" s="1"/>
      <c r="AC4" s="1"/>
      <c r="AD4" s="1"/>
    </row>
    <row r="5" spans="1:30" ht="15" x14ac:dyDescent="0.35">
      <c r="A5" s="44"/>
      <c r="B5" s="44"/>
      <c r="C5" s="45"/>
      <c r="D5" s="109" t="s">
        <v>70</v>
      </c>
      <c r="E5" s="109"/>
      <c r="F5" s="109"/>
      <c r="G5" s="109"/>
      <c r="H5" s="43"/>
      <c r="I5" s="109" t="s">
        <v>69</v>
      </c>
      <c r="J5" s="109"/>
      <c r="K5" s="87"/>
      <c r="L5" s="43"/>
      <c r="M5" s="109" t="s">
        <v>70</v>
      </c>
      <c r="N5" s="109"/>
      <c r="O5" s="109"/>
      <c r="P5" s="109"/>
      <c r="Q5" s="43"/>
      <c r="R5" s="1"/>
      <c r="S5" s="87"/>
      <c r="T5" s="1"/>
      <c r="U5" s="109" t="s">
        <v>70</v>
      </c>
      <c r="V5" s="109"/>
      <c r="W5" s="109"/>
      <c r="X5" s="109"/>
      <c r="Y5" s="109"/>
      <c r="Z5" s="43"/>
      <c r="AA5" s="110" t="s">
        <v>187</v>
      </c>
      <c r="AB5" s="1"/>
      <c r="AC5" s="1"/>
      <c r="AD5" s="1"/>
    </row>
    <row r="6" spans="1:30" ht="60" x14ac:dyDescent="0.35">
      <c r="A6" s="44"/>
      <c r="B6" s="44"/>
      <c r="C6" s="45"/>
      <c r="D6" s="45" t="s">
        <v>188</v>
      </c>
      <c r="E6" s="45" t="s">
        <v>51</v>
      </c>
      <c r="F6" s="91" t="s">
        <v>52</v>
      </c>
      <c r="G6" s="45" t="s">
        <v>71</v>
      </c>
      <c r="H6" s="45"/>
      <c r="I6" s="45" t="s">
        <v>189</v>
      </c>
      <c r="J6" s="45" t="s">
        <v>190</v>
      </c>
      <c r="K6" s="87" t="s">
        <v>191</v>
      </c>
      <c r="L6" s="45"/>
      <c r="M6" s="45" t="s">
        <v>192</v>
      </c>
      <c r="N6" s="45" t="s">
        <v>51</v>
      </c>
      <c r="O6" s="91" t="s">
        <v>52</v>
      </c>
      <c r="P6" s="45" t="s">
        <v>71</v>
      </c>
      <c r="Q6" s="45"/>
      <c r="R6" s="45" t="s">
        <v>179</v>
      </c>
      <c r="S6" s="87" t="s">
        <v>173</v>
      </c>
      <c r="T6" s="1"/>
      <c r="U6" s="45" t="s">
        <v>192</v>
      </c>
      <c r="V6" s="45" t="s">
        <v>51</v>
      </c>
      <c r="W6" s="91" t="s">
        <v>52</v>
      </c>
      <c r="X6" s="45" t="s">
        <v>71</v>
      </c>
      <c r="Y6" s="87" t="s">
        <v>193</v>
      </c>
      <c r="Z6" s="92"/>
      <c r="AA6" s="110"/>
      <c r="AB6" s="1"/>
      <c r="AC6" s="1"/>
      <c r="AD6" s="1"/>
    </row>
    <row r="7" spans="1:30" ht="13.15" customHeight="1" x14ac:dyDescent="0.2">
      <c r="A7" s="13" t="s">
        <v>104</v>
      </c>
      <c r="B7" s="13"/>
      <c r="C7" s="13"/>
      <c r="D7" s="37"/>
      <c r="E7" s="37"/>
      <c r="F7" s="37"/>
      <c r="G7" s="37"/>
      <c r="H7" s="37"/>
      <c r="I7" s="37"/>
      <c r="J7" s="37"/>
      <c r="K7" s="111"/>
      <c r="L7" s="37"/>
      <c r="M7" s="112"/>
      <c r="N7" s="112"/>
      <c r="O7" s="84"/>
      <c r="P7" s="112"/>
      <c r="Q7" s="37"/>
      <c r="R7" s="112"/>
      <c r="S7" s="113"/>
      <c r="Y7" s="111"/>
    </row>
    <row r="8" spans="1:30" s="13" customFormat="1" ht="12.4" customHeight="1" x14ac:dyDescent="0.2">
      <c r="A8" s="1"/>
      <c r="B8" s="59" t="s">
        <v>42</v>
      </c>
      <c r="C8" s="60"/>
      <c r="D8" s="37">
        <v>2440</v>
      </c>
      <c r="E8" s="37">
        <v>710</v>
      </c>
      <c r="F8" s="37">
        <v>1150</v>
      </c>
      <c r="G8" s="37">
        <v>360</v>
      </c>
      <c r="H8" s="37"/>
      <c r="I8" s="37">
        <v>1510</v>
      </c>
      <c r="J8" s="37">
        <v>180</v>
      </c>
      <c r="K8" s="111">
        <v>6170</v>
      </c>
      <c r="L8" s="37"/>
      <c r="M8" s="114">
        <v>0.1</v>
      </c>
      <c r="N8" s="114">
        <v>0.4</v>
      </c>
      <c r="O8" s="114">
        <v>12.6</v>
      </c>
      <c r="P8" s="114">
        <v>49.5</v>
      </c>
      <c r="Q8" s="37"/>
      <c r="R8" s="114">
        <v>10.5</v>
      </c>
      <c r="S8" s="115">
        <v>73.099999999999994</v>
      </c>
      <c r="T8" s="92"/>
      <c r="U8" s="37">
        <v>177</v>
      </c>
      <c r="V8" s="37">
        <v>142</v>
      </c>
      <c r="W8" s="37">
        <v>554</v>
      </c>
      <c r="X8" s="37">
        <v>1762</v>
      </c>
      <c r="Y8" s="111">
        <v>2635</v>
      </c>
      <c r="Z8" s="92"/>
      <c r="AA8" s="37">
        <v>1291</v>
      </c>
      <c r="AB8" s="92"/>
      <c r="AC8" s="92"/>
      <c r="AD8" s="92"/>
    </row>
    <row r="9" spans="1:30" s="13" customFormat="1" ht="12.4" customHeight="1" x14ac:dyDescent="0.2">
      <c r="A9" s="1"/>
      <c r="B9" s="59" t="s">
        <v>43</v>
      </c>
      <c r="C9" s="60"/>
      <c r="D9" s="37">
        <v>2420</v>
      </c>
      <c r="E9" s="37">
        <v>700</v>
      </c>
      <c r="F9" s="37">
        <v>1130</v>
      </c>
      <c r="G9" s="37">
        <v>320</v>
      </c>
      <c r="H9" s="37"/>
      <c r="I9" s="37">
        <v>1550</v>
      </c>
      <c r="J9" s="37">
        <v>180</v>
      </c>
      <c r="K9" s="111">
        <v>6110</v>
      </c>
      <c r="L9" s="37"/>
      <c r="M9" s="114">
        <v>0.2</v>
      </c>
      <c r="N9" s="114">
        <v>0.4</v>
      </c>
      <c r="O9" s="114">
        <v>12.4</v>
      </c>
      <c r="P9" s="114">
        <v>43</v>
      </c>
      <c r="Q9" s="37"/>
      <c r="R9" s="114">
        <v>12.4</v>
      </c>
      <c r="S9" s="115">
        <v>68.400000000000006</v>
      </c>
      <c r="T9" s="92"/>
      <c r="U9" s="37">
        <v>178</v>
      </c>
      <c r="V9" s="37">
        <v>139</v>
      </c>
      <c r="W9" s="37">
        <v>544</v>
      </c>
      <c r="X9" s="37">
        <v>1244</v>
      </c>
      <c r="Y9" s="111">
        <v>2105</v>
      </c>
      <c r="Z9" s="92"/>
      <c r="AA9" s="37">
        <v>1430</v>
      </c>
      <c r="AB9" s="92"/>
      <c r="AC9" s="92"/>
      <c r="AD9" s="92"/>
    </row>
    <row r="10" spans="1:30" s="13" customFormat="1" ht="12.4" customHeight="1" x14ac:dyDescent="0.2">
      <c r="A10" s="1"/>
      <c r="B10" s="59" t="s">
        <v>105</v>
      </c>
      <c r="C10" s="60"/>
      <c r="D10" s="37">
        <v>660</v>
      </c>
      <c r="E10" s="37">
        <v>150</v>
      </c>
      <c r="F10" s="37">
        <v>190</v>
      </c>
      <c r="G10" s="37">
        <v>50</v>
      </c>
      <c r="H10" s="37"/>
      <c r="I10" s="37">
        <v>310</v>
      </c>
      <c r="J10" s="37">
        <v>20</v>
      </c>
      <c r="K10" s="111">
        <v>1370</v>
      </c>
      <c r="L10" s="37"/>
      <c r="M10" s="114" t="s">
        <v>194</v>
      </c>
      <c r="N10" s="114">
        <v>0.1</v>
      </c>
      <c r="O10" s="114">
        <v>2.1</v>
      </c>
      <c r="P10" s="114">
        <v>8.4</v>
      </c>
      <c r="Q10" s="37"/>
      <c r="R10" s="114">
        <v>1.3</v>
      </c>
      <c r="S10" s="115">
        <v>11.9</v>
      </c>
      <c r="T10" s="92"/>
      <c r="U10" s="37">
        <v>49</v>
      </c>
      <c r="V10" s="37">
        <v>30</v>
      </c>
      <c r="W10" s="37">
        <v>90</v>
      </c>
      <c r="X10" s="37">
        <v>236</v>
      </c>
      <c r="Y10" s="111">
        <v>405</v>
      </c>
      <c r="Z10" s="92"/>
      <c r="AA10" s="37">
        <v>238</v>
      </c>
      <c r="AB10" s="92"/>
      <c r="AC10" s="92"/>
      <c r="AD10" s="92"/>
    </row>
    <row r="11" spans="1:30" ht="26.45" customHeight="1" x14ac:dyDescent="0.2">
      <c r="A11" s="13" t="s">
        <v>106</v>
      </c>
      <c r="B11" s="13"/>
      <c r="C11" s="60"/>
      <c r="D11" s="37"/>
      <c r="E11" s="37"/>
      <c r="F11" s="37"/>
      <c r="G11" s="37"/>
      <c r="H11" s="37"/>
      <c r="I11" s="37"/>
      <c r="J11" s="37"/>
      <c r="K11" s="111"/>
      <c r="L11" s="37"/>
      <c r="M11" s="84"/>
      <c r="N11" s="84"/>
      <c r="O11" s="84"/>
      <c r="P11" s="84"/>
      <c r="Q11" s="37"/>
      <c r="R11" s="84"/>
      <c r="S11" s="116"/>
      <c r="Y11" s="111"/>
    </row>
    <row r="12" spans="1:30" ht="12.4" customHeight="1" x14ac:dyDescent="0.2">
      <c r="A12" s="1"/>
      <c r="B12" s="59" t="s">
        <v>107</v>
      </c>
      <c r="C12" s="60"/>
      <c r="D12" s="37">
        <v>590</v>
      </c>
      <c r="E12" s="37">
        <v>170</v>
      </c>
      <c r="F12" s="37">
        <v>240</v>
      </c>
      <c r="G12" s="37">
        <v>80</v>
      </c>
      <c r="H12" s="37"/>
      <c r="I12" s="37">
        <v>350</v>
      </c>
      <c r="J12" s="37">
        <v>50</v>
      </c>
      <c r="K12" s="111">
        <v>1430</v>
      </c>
      <c r="L12" s="37"/>
      <c r="M12" s="114" t="s">
        <v>194</v>
      </c>
      <c r="N12" s="114">
        <v>0.1</v>
      </c>
      <c r="O12" s="114">
        <v>2.8</v>
      </c>
      <c r="P12" s="114">
        <v>10</v>
      </c>
      <c r="Q12" s="37"/>
      <c r="R12" s="114">
        <v>2.6</v>
      </c>
      <c r="S12" s="115">
        <v>15.5</v>
      </c>
      <c r="U12" s="37">
        <v>42</v>
      </c>
      <c r="V12" s="37">
        <v>34</v>
      </c>
      <c r="W12" s="37">
        <v>119</v>
      </c>
      <c r="X12" s="37">
        <v>327</v>
      </c>
      <c r="Y12" s="111">
        <v>522</v>
      </c>
      <c r="AA12" s="37">
        <v>255</v>
      </c>
    </row>
    <row r="13" spans="1:30" ht="12.4" customHeight="1" x14ac:dyDescent="0.2">
      <c r="A13" s="1"/>
      <c r="B13" s="59" t="s">
        <v>108</v>
      </c>
      <c r="C13" s="60"/>
      <c r="D13" s="37">
        <v>610</v>
      </c>
      <c r="E13" s="37">
        <v>160</v>
      </c>
      <c r="F13" s="37">
        <v>280</v>
      </c>
      <c r="G13" s="37">
        <v>80</v>
      </c>
      <c r="H13" s="37"/>
      <c r="I13" s="37">
        <v>370</v>
      </c>
      <c r="J13" s="37">
        <v>40</v>
      </c>
      <c r="K13" s="111">
        <v>1490</v>
      </c>
      <c r="L13" s="37"/>
      <c r="M13" s="114" t="s">
        <v>194</v>
      </c>
      <c r="N13" s="114">
        <v>0.1</v>
      </c>
      <c r="O13" s="114">
        <v>3.1</v>
      </c>
      <c r="P13" s="114">
        <v>11.5</v>
      </c>
      <c r="Q13" s="37"/>
      <c r="R13" s="114">
        <v>3</v>
      </c>
      <c r="S13" s="115">
        <v>17.7</v>
      </c>
      <c r="U13" s="37">
        <v>44</v>
      </c>
      <c r="V13" s="37">
        <v>33</v>
      </c>
      <c r="W13" s="37">
        <v>129</v>
      </c>
      <c r="X13" s="37">
        <v>486</v>
      </c>
      <c r="Y13" s="111">
        <v>692</v>
      </c>
      <c r="AA13" s="37">
        <v>388</v>
      </c>
    </row>
    <row r="14" spans="1:30" ht="12.4" customHeight="1" x14ac:dyDescent="0.2">
      <c r="A14" s="1"/>
      <c r="B14" s="59" t="s">
        <v>109</v>
      </c>
      <c r="C14" s="60"/>
      <c r="D14" s="37">
        <v>670</v>
      </c>
      <c r="E14" s="37">
        <v>200</v>
      </c>
      <c r="F14" s="37">
        <v>340</v>
      </c>
      <c r="G14" s="37">
        <v>100</v>
      </c>
      <c r="H14" s="37"/>
      <c r="I14" s="37">
        <v>390</v>
      </c>
      <c r="J14" s="37">
        <v>60</v>
      </c>
      <c r="K14" s="111">
        <v>1690</v>
      </c>
      <c r="L14" s="37"/>
      <c r="M14" s="114" t="s">
        <v>194</v>
      </c>
      <c r="N14" s="114">
        <v>0.1</v>
      </c>
      <c r="O14" s="114">
        <v>3.7</v>
      </c>
      <c r="P14" s="114">
        <v>13.7</v>
      </c>
      <c r="Q14" s="37"/>
      <c r="R14" s="114">
        <v>2.1</v>
      </c>
      <c r="S14" s="115">
        <v>19.600000000000001</v>
      </c>
      <c r="U14" s="37">
        <v>49</v>
      </c>
      <c r="V14" s="37">
        <v>39</v>
      </c>
      <c r="W14" s="37">
        <v>161</v>
      </c>
      <c r="X14" s="37">
        <v>411</v>
      </c>
      <c r="Y14" s="111">
        <v>660</v>
      </c>
      <c r="AA14" s="37">
        <v>319</v>
      </c>
    </row>
    <row r="15" spans="1:30" ht="12.4" customHeight="1" x14ac:dyDescent="0.2">
      <c r="A15" s="1"/>
      <c r="B15" s="59" t="s">
        <v>110</v>
      </c>
      <c r="C15" s="60"/>
      <c r="D15" s="37">
        <v>580</v>
      </c>
      <c r="E15" s="37">
        <v>180</v>
      </c>
      <c r="F15" s="37">
        <v>290</v>
      </c>
      <c r="G15" s="37">
        <v>110</v>
      </c>
      <c r="H15" s="37"/>
      <c r="I15" s="37">
        <v>400</v>
      </c>
      <c r="J15" s="37">
        <v>30</v>
      </c>
      <c r="K15" s="111">
        <v>1560</v>
      </c>
      <c r="L15" s="37"/>
      <c r="M15" s="114" t="s">
        <v>194</v>
      </c>
      <c r="N15" s="114">
        <v>0.1</v>
      </c>
      <c r="O15" s="114">
        <v>3</v>
      </c>
      <c r="P15" s="114">
        <v>14.4</v>
      </c>
      <c r="Q15" s="37"/>
      <c r="R15" s="114">
        <v>2.8</v>
      </c>
      <c r="S15" s="115">
        <v>20.3</v>
      </c>
      <c r="U15" s="37">
        <v>43</v>
      </c>
      <c r="V15" s="37">
        <v>35</v>
      </c>
      <c r="W15" s="37">
        <v>145</v>
      </c>
      <c r="X15" s="37">
        <v>538</v>
      </c>
      <c r="Y15" s="111">
        <v>761</v>
      </c>
      <c r="AA15" s="37">
        <v>328</v>
      </c>
    </row>
    <row r="16" spans="1:30" ht="26.45" customHeight="1" x14ac:dyDescent="0.2">
      <c r="A16" s="1"/>
      <c r="B16" s="59" t="s">
        <v>111</v>
      </c>
      <c r="C16" s="60"/>
      <c r="D16" s="37">
        <v>650</v>
      </c>
      <c r="E16" s="37">
        <v>200</v>
      </c>
      <c r="F16" s="37">
        <v>260</v>
      </c>
      <c r="G16" s="37">
        <v>60</v>
      </c>
      <c r="H16" s="37"/>
      <c r="I16" s="37">
        <v>350</v>
      </c>
      <c r="J16" s="37">
        <v>40</v>
      </c>
      <c r="K16" s="111">
        <v>1520</v>
      </c>
      <c r="L16" s="37"/>
      <c r="M16" s="114" t="s">
        <v>194</v>
      </c>
      <c r="N16" s="114">
        <v>0.1</v>
      </c>
      <c r="O16" s="114">
        <v>2.8</v>
      </c>
      <c r="P16" s="114">
        <v>6.7</v>
      </c>
      <c r="Q16" s="37"/>
      <c r="R16" s="114">
        <v>4.5999999999999996</v>
      </c>
      <c r="S16" s="115">
        <v>14.2</v>
      </c>
      <c r="U16" s="37">
        <v>46</v>
      </c>
      <c r="V16" s="37">
        <v>39</v>
      </c>
      <c r="W16" s="37">
        <v>121</v>
      </c>
      <c r="X16" s="37">
        <v>176</v>
      </c>
      <c r="Y16" s="111">
        <v>382</v>
      </c>
      <c r="AA16" s="37">
        <v>374</v>
      </c>
    </row>
    <row r="17" spans="1:30" ht="12.4" customHeight="1" x14ac:dyDescent="0.2">
      <c r="A17" s="1"/>
      <c r="B17" s="59" t="s">
        <v>112</v>
      </c>
      <c r="C17" s="60"/>
      <c r="D17" s="37">
        <v>550</v>
      </c>
      <c r="E17" s="37">
        <v>170</v>
      </c>
      <c r="F17" s="37">
        <v>300</v>
      </c>
      <c r="G17" s="37">
        <v>100</v>
      </c>
      <c r="H17" s="37"/>
      <c r="I17" s="37">
        <v>450</v>
      </c>
      <c r="J17" s="37">
        <v>30</v>
      </c>
      <c r="K17" s="111">
        <v>1560</v>
      </c>
      <c r="L17" s="37"/>
      <c r="M17" s="114" t="s">
        <v>194</v>
      </c>
      <c r="N17" s="114">
        <v>0.1</v>
      </c>
      <c r="O17" s="114">
        <v>3.2</v>
      </c>
      <c r="P17" s="114">
        <v>11.6</v>
      </c>
      <c r="Q17" s="37"/>
      <c r="R17" s="114">
        <v>2.1</v>
      </c>
      <c r="S17" s="115">
        <v>17</v>
      </c>
      <c r="U17" s="37">
        <v>41</v>
      </c>
      <c r="V17" s="37">
        <v>34</v>
      </c>
      <c r="W17" s="37">
        <v>143</v>
      </c>
      <c r="X17" s="37">
        <v>417</v>
      </c>
      <c r="Y17" s="111">
        <v>635</v>
      </c>
      <c r="AA17" s="37">
        <v>420</v>
      </c>
    </row>
    <row r="18" spans="1:30" ht="12.4" customHeight="1" x14ac:dyDescent="0.2">
      <c r="A18" s="1"/>
      <c r="B18" s="59" t="s">
        <v>113</v>
      </c>
      <c r="C18" s="60"/>
      <c r="D18" s="37">
        <v>630</v>
      </c>
      <c r="E18" s="37">
        <v>160</v>
      </c>
      <c r="F18" s="37">
        <v>290</v>
      </c>
      <c r="G18" s="37">
        <v>100</v>
      </c>
      <c r="H18" s="37"/>
      <c r="I18" s="37">
        <v>350</v>
      </c>
      <c r="J18" s="37">
        <v>30</v>
      </c>
      <c r="K18" s="111">
        <v>1520</v>
      </c>
      <c r="L18" s="37"/>
      <c r="M18" s="114" t="s">
        <v>194</v>
      </c>
      <c r="N18" s="114">
        <v>0.1</v>
      </c>
      <c r="O18" s="114">
        <v>3.5</v>
      </c>
      <c r="P18" s="114">
        <v>13.7</v>
      </c>
      <c r="Q18" s="37"/>
      <c r="R18" s="114">
        <v>2.9</v>
      </c>
      <c r="S18" s="115">
        <v>20.2</v>
      </c>
      <c r="U18" s="37">
        <v>47</v>
      </c>
      <c r="V18" s="37">
        <v>31</v>
      </c>
      <c r="W18" s="37">
        <v>145</v>
      </c>
      <c r="X18" s="37">
        <v>406</v>
      </c>
      <c r="Y18" s="111">
        <v>629</v>
      </c>
      <c r="AA18" s="37">
        <v>345</v>
      </c>
    </row>
    <row r="19" spans="1:30" ht="12.4" customHeight="1" x14ac:dyDescent="0.2">
      <c r="A19" s="1"/>
      <c r="B19" s="59" t="s">
        <v>114</v>
      </c>
      <c r="C19" s="60"/>
      <c r="D19" s="37">
        <v>590</v>
      </c>
      <c r="E19" s="37">
        <v>180</v>
      </c>
      <c r="F19" s="37">
        <v>290</v>
      </c>
      <c r="G19" s="37">
        <v>60</v>
      </c>
      <c r="H19" s="37"/>
      <c r="I19" s="37">
        <v>390</v>
      </c>
      <c r="J19" s="37">
        <v>70</v>
      </c>
      <c r="K19" s="111">
        <v>1510</v>
      </c>
      <c r="L19" s="37"/>
      <c r="M19" s="114" t="s">
        <v>149</v>
      </c>
      <c r="N19" s="114">
        <v>0.1</v>
      </c>
      <c r="O19" s="114">
        <v>2.9</v>
      </c>
      <c r="P19" s="114">
        <v>11.1</v>
      </c>
      <c r="Q19" s="37"/>
      <c r="R19" s="114">
        <v>2.8</v>
      </c>
      <c r="S19" s="115">
        <v>17</v>
      </c>
      <c r="U19" s="37">
        <v>45</v>
      </c>
      <c r="V19" s="37">
        <v>36</v>
      </c>
      <c r="W19" s="37">
        <v>134</v>
      </c>
      <c r="X19" s="37">
        <v>244</v>
      </c>
      <c r="Y19" s="111">
        <v>459</v>
      </c>
      <c r="AA19" s="37">
        <v>292</v>
      </c>
    </row>
    <row r="20" spans="1:30" ht="25.5" customHeight="1" x14ac:dyDescent="0.2">
      <c r="A20" s="1"/>
      <c r="B20" s="59" t="s">
        <v>115</v>
      </c>
      <c r="C20" s="60"/>
      <c r="D20" s="37">
        <v>480</v>
      </c>
      <c r="E20" s="37">
        <v>110</v>
      </c>
      <c r="F20" s="37">
        <v>140</v>
      </c>
      <c r="G20" s="37">
        <v>40</v>
      </c>
      <c r="H20" s="37"/>
      <c r="I20" s="37">
        <v>200</v>
      </c>
      <c r="J20" s="37">
        <v>20</v>
      </c>
      <c r="K20" s="111">
        <v>970</v>
      </c>
      <c r="L20" s="37"/>
      <c r="M20" s="114" t="s">
        <v>194</v>
      </c>
      <c r="N20" s="114">
        <v>0.1</v>
      </c>
      <c r="O20" s="114">
        <v>1.4</v>
      </c>
      <c r="P20" s="114">
        <v>6.5</v>
      </c>
      <c r="Q20" s="37"/>
      <c r="R20" s="114">
        <v>0.7</v>
      </c>
      <c r="S20" s="115">
        <v>8.6999999999999993</v>
      </c>
      <c r="U20" s="37">
        <v>37</v>
      </c>
      <c r="V20" s="37">
        <v>21</v>
      </c>
      <c r="W20" s="37">
        <v>64</v>
      </c>
      <c r="X20" s="37">
        <v>141</v>
      </c>
      <c r="Y20" s="111">
        <v>263</v>
      </c>
      <c r="AA20" s="37">
        <v>120</v>
      </c>
    </row>
    <row r="21" spans="1:30" ht="26.45" customHeight="1" x14ac:dyDescent="0.2">
      <c r="A21" s="13" t="s">
        <v>116</v>
      </c>
      <c r="B21" s="13"/>
      <c r="C21" s="60"/>
      <c r="D21" s="37"/>
      <c r="E21" s="37"/>
      <c r="F21" s="37"/>
      <c r="G21" s="37"/>
      <c r="H21" s="37"/>
      <c r="I21" s="37"/>
      <c r="J21" s="37"/>
      <c r="K21" s="111"/>
      <c r="L21" s="37"/>
      <c r="M21" s="84"/>
      <c r="N21" s="84"/>
      <c r="O21" s="84"/>
      <c r="P21" s="84"/>
      <c r="Q21" s="37"/>
      <c r="R21" s="84"/>
      <c r="S21" s="116"/>
      <c r="Y21" s="111"/>
    </row>
    <row r="22" spans="1:30" x14ac:dyDescent="0.2">
      <c r="A22" s="1"/>
      <c r="B22" s="66" t="s">
        <v>117</v>
      </c>
      <c r="C22" s="13"/>
      <c r="D22" s="37">
        <v>200</v>
      </c>
      <c r="E22" s="37">
        <v>60</v>
      </c>
      <c r="F22" s="37">
        <v>80</v>
      </c>
      <c r="G22" s="37">
        <v>30</v>
      </c>
      <c r="H22" s="37"/>
      <c r="I22" s="37">
        <v>120</v>
      </c>
      <c r="J22" s="37">
        <v>10</v>
      </c>
      <c r="K22" s="111">
        <v>490</v>
      </c>
      <c r="L22" s="37"/>
      <c r="M22" s="114" t="s">
        <v>194</v>
      </c>
      <c r="N22" s="114" t="s">
        <v>194</v>
      </c>
      <c r="O22" s="114">
        <v>1</v>
      </c>
      <c r="P22" s="114">
        <v>3.6</v>
      </c>
      <c r="Q22" s="37"/>
      <c r="R22" s="114" t="s">
        <v>149</v>
      </c>
      <c r="S22" s="115">
        <v>6</v>
      </c>
      <c r="U22" s="37">
        <v>15</v>
      </c>
      <c r="V22" s="37">
        <v>12</v>
      </c>
      <c r="W22" s="37">
        <v>42</v>
      </c>
      <c r="X22" s="37">
        <v>148</v>
      </c>
      <c r="Y22" s="111">
        <v>217</v>
      </c>
      <c r="AA22" s="37">
        <v>123</v>
      </c>
    </row>
    <row r="23" spans="1:30" x14ac:dyDescent="0.2">
      <c r="A23" s="1"/>
      <c r="B23" s="66" t="s">
        <v>118</v>
      </c>
      <c r="C23" s="60"/>
      <c r="D23" s="37">
        <v>200</v>
      </c>
      <c r="E23" s="37">
        <v>50</v>
      </c>
      <c r="F23" s="37">
        <v>80</v>
      </c>
      <c r="G23" s="37">
        <v>20</v>
      </c>
      <c r="H23" s="37"/>
      <c r="I23" s="37">
        <v>110</v>
      </c>
      <c r="J23" s="37">
        <v>20</v>
      </c>
      <c r="K23" s="111">
        <v>460</v>
      </c>
      <c r="L23" s="37"/>
      <c r="M23" s="114" t="s">
        <v>194</v>
      </c>
      <c r="N23" s="114" t="s">
        <v>194</v>
      </c>
      <c r="O23" s="114">
        <v>0.9</v>
      </c>
      <c r="P23" s="114">
        <v>2.1</v>
      </c>
      <c r="Q23" s="37"/>
      <c r="R23" s="114">
        <v>0.6</v>
      </c>
      <c r="S23" s="115">
        <v>3.6</v>
      </c>
      <c r="U23" s="37">
        <v>14</v>
      </c>
      <c r="V23" s="37">
        <v>10</v>
      </c>
      <c r="W23" s="37">
        <v>37</v>
      </c>
      <c r="X23" s="37">
        <v>64</v>
      </c>
      <c r="Y23" s="111">
        <v>125</v>
      </c>
      <c r="AA23" s="37">
        <v>66</v>
      </c>
    </row>
    <row r="24" spans="1:30" x14ac:dyDescent="0.2">
      <c r="A24" s="1"/>
      <c r="B24" s="66" t="s">
        <v>119</v>
      </c>
      <c r="C24" s="60"/>
      <c r="D24" s="37">
        <v>180</v>
      </c>
      <c r="E24" s="37">
        <v>60</v>
      </c>
      <c r="F24" s="37">
        <v>80</v>
      </c>
      <c r="G24" s="37">
        <v>40</v>
      </c>
      <c r="H24" s="37"/>
      <c r="I24" s="37">
        <v>120</v>
      </c>
      <c r="J24" s="37">
        <v>10</v>
      </c>
      <c r="K24" s="111">
        <v>480</v>
      </c>
      <c r="L24" s="37"/>
      <c r="M24" s="114" t="s">
        <v>194</v>
      </c>
      <c r="N24" s="114" t="s">
        <v>194</v>
      </c>
      <c r="O24" s="114">
        <v>0.9</v>
      </c>
      <c r="P24" s="114">
        <v>4.2</v>
      </c>
      <c r="Q24" s="37"/>
      <c r="R24" s="114">
        <v>0.7</v>
      </c>
      <c r="S24" s="115">
        <v>5.8</v>
      </c>
      <c r="U24" s="37">
        <v>13</v>
      </c>
      <c r="V24" s="37">
        <v>12</v>
      </c>
      <c r="W24" s="37">
        <v>40</v>
      </c>
      <c r="X24" s="37">
        <v>115</v>
      </c>
      <c r="Y24" s="111">
        <v>180</v>
      </c>
      <c r="AA24" s="37">
        <v>66</v>
      </c>
    </row>
    <row r="25" spans="1:30" x14ac:dyDescent="0.2">
      <c r="A25" s="1"/>
      <c r="B25" s="66" t="s">
        <v>120</v>
      </c>
      <c r="C25" s="60"/>
      <c r="D25" s="37">
        <v>210</v>
      </c>
      <c r="E25" s="37">
        <v>60</v>
      </c>
      <c r="F25" s="37">
        <v>80</v>
      </c>
      <c r="G25" s="37">
        <v>30</v>
      </c>
      <c r="H25" s="37"/>
      <c r="I25" s="37">
        <v>110</v>
      </c>
      <c r="J25" s="37">
        <v>20</v>
      </c>
      <c r="K25" s="111">
        <v>490</v>
      </c>
      <c r="L25" s="37"/>
      <c r="M25" s="114" t="s">
        <v>194</v>
      </c>
      <c r="N25" s="114" t="s">
        <v>194</v>
      </c>
      <c r="O25" s="114">
        <v>1</v>
      </c>
      <c r="P25" s="114">
        <v>5.7</v>
      </c>
      <c r="Q25" s="37"/>
      <c r="R25" s="114">
        <v>1.3</v>
      </c>
      <c r="S25" s="115">
        <v>8</v>
      </c>
      <c r="U25" s="37">
        <v>15</v>
      </c>
      <c r="V25" s="37">
        <v>12</v>
      </c>
      <c r="W25" s="37">
        <v>39</v>
      </c>
      <c r="X25" s="37">
        <v>265</v>
      </c>
      <c r="Y25" s="111">
        <v>332</v>
      </c>
      <c r="AA25" s="37">
        <v>98</v>
      </c>
    </row>
    <row r="26" spans="1:30" x14ac:dyDescent="0.2">
      <c r="A26" s="1"/>
      <c r="B26" s="66" t="s">
        <v>121</v>
      </c>
      <c r="C26" s="60"/>
      <c r="D26" s="37">
        <v>230</v>
      </c>
      <c r="E26" s="37">
        <v>50</v>
      </c>
      <c r="F26" s="37">
        <v>110</v>
      </c>
      <c r="G26" s="37">
        <v>30</v>
      </c>
      <c r="H26" s="37"/>
      <c r="I26" s="37">
        <v>110</v>
      </c>
      <c r="J26" s="37">
        <v>10</v>
      </c>
      <c r="K26" s="111">
        <v>530</v>
      </c>
      <c r="L26" s="37"/>
      <c r="M26" s="114" t="s">
        <v>194</v>
      </c>
      <c r="N26" s="114" t="s">
        <v>194</v>
      </c>
      <c r="O26" s="114">
        <v>1.3</v>
      </c>
      <c r="P26" s="114">
        <v>2.2000000000000002</v>
      </c>
      <c r="Q26" s="37"/>
      <c r="R26" s="114">
        <v>0.2</v>
      </c>
      <c r="S26" s="115">
        <v>3.8</v>
      </c>
      <c r="U26" s="37">
        <v>16</v>
      </c>
      <c r="V26" s="37">
        <v>10</v>
      </c>
      <c r="W26" s="37">
        <v>53</v>
      </c>
      <c r="X26" s="37">
        <v>112</v>
      </c>
      <c r="Y26" s="111">
        <v>191</v>
      </c>
      <c r="AA26" s="37">
        <v>59</v>
      </c>
    </row>
    <row r="27" spans="1:30" s="13" customFormat="1" x14ac:dyDescent="0.2">
      <c r="A27" s="1"/>
      <c r="B27" s="66" t="s">
        <v>122</v>
      </c>
      <c r="C27" s="60"/>
      <c r="D27" s="37">
        <v>170</v>
      </c>
      <c r="E27" s="37">
        <v>50</v>
      </c>
      <c r="F27" s="37">
        <v>80</v>
      </c>
      <c r="G27" s="37">
        <v>20</v>
      </c>
      <c r="H27" s="37"/>
      <c r="I27" s="37">
        <v>150</v>
      </c>
      <c r="J27" s="37">
        <v>10</v>
      </c>
      <c r="K27" s="111">
        <v>470</v>
      </c>
      <c r="L27" s="37"/>
      <c r="M27" s="114" t="s">
        <v>194</v>
      </c>
      <c r="N27" s="114" t="s">
        <v>194</v>
      </c>
      <c r="O27" s="114">
        <v>0.8</v>
      </c>
      <c r="P27" s="114">
        <v>3.5</v>
      </c>
      <c r="Q27" s="37"/>
      <c r="R27" s="114">
        <v>1.5</v>
      </c>
      <c r="S27" s="115">
        <v>5.9</v>
      </c>
      <c r="T27" s="92"/>
      <c r="U27" s="37">
        <v>13</v>
      </c>
      <c r="V27" s="37">
        <v>11</v>
      </c>
      <c r="W27" s="37">
        <v>37</v>
      </c>
      <c r="X27" s="37">
        <v>109</v>
      </c>
      <c r="Y27" s="111">
        <v>170</v>
      </c>
      <c r="Z27" s="92"/>
      <c r="AA27" s="37">
        <v>231</v>
      </c>
      <c r="AB27" s="34"/>
      <c r="AC27" s="92"/>
      <c r="AD27" s="92"/>
    </row>
    <row r="28" spans="1:30" x14ac:dyDescent="0.2">
      <c r="A28" s="1"/>
      <c r="B28" s="66" t="s">
        <v>123</v>
      </c>
      <c r="C28" s="60"/>
      <c r="D28" s="37">
        <v>250</v>
      </c>
      <c r="E28" s="37">
        <v>70</v>
      </c>
      <c r="F28" s="37">
        <v>120</v>
      </c>
      <c r="G28" s="37">
        <v>30</v>
      </c>
      <c r="H28" s="37"/>
      <c r="I28" s="37">
        <v>140</v>
      </c>
      <c r="J28" s="37">
        <v>40</v>
      </c>
      <c r="K28" s="111">
        <v>600</v>
      </c>
      <c r="L28" s="37"/>
      <c r="M28" s="114" t="s">
        <v>194</v>
      </c>
      <c r="N28" s="114" t="s">
        <v>194</v>
      </c>
      <c r="O28" s="114">
        <v>1.3</v>
      </c>
      <c r="P28" s="114">
        <v>4</v>
      </c>
      <c r="Q28" s="37"/>
      <c r="R28" s="114">
        <v>1.2</v>
      </c>
      <c r="S28" s="115">
        <v>6.6</v>
      </c>
      <c r="U28" s="37">
        <v>18</v>
      </c>
      <c r="V28" s="37">
        <v>14</v>
      </c>
      <c r="W28" s="37">
        <v>58</v>
      </c>
      <c r="X28" s="37">
        <v>131</v>
      </c>
      <c r="Y28" s="111">
        <v>221</v>
      </c>
      <c r="AA28" s="37">
        <v>112</v>
      </c>
    </row>
    <row r="29" spans="1:30" x14ac:dyDescent="0.2">
      <c r="A29" s="1"/>
      <c r="B29" s="66" t="s">
        <v>124</v>
      </c>
      <c r="C29" s="60"/>
      <c r="D29" s="37">
        <v>200</v>
      </c>
      <c r="E29" s="37">
        <v>70</v>
      </c>
      <c r="F29" s="37">
        <v>110</v>
      </c>
      <c r="G29" s="37">
        <v>30</v>
      </c>
      <c r="H29" s="37"/>
      <c r="I29" s="37">
        <v>150</v>
      </c>
      <c r="J29" s="37">
        <v>10</v>
      </c>
      <c r="K29" s="111">
        <v>550</v>
      </c>
      <c r="L29" s="37"/>
      <c r="M29" s="114" t="s">
        <v>194</v>
      </c>
      <c r="N29" s="114" t="s">
        <v>194</v>
      </c>
      <c r="O29" s="114">
        <v>1.2</v>
      </c>
      <c r="P29" s="114">
        <v>4.0999999999999996</v>
      </c>
      <c r="Q29" s="37"/>
      <c r="R29" s="114">
        <v>0.2</v>
      </c>
      <c r="S29" s="115">
        <v>5.6</v>
      </c>
      <c r="T29" s="1"/>
      <c r="U29" s="37">
        <v>16</v>
      </c>
      <c r="V29" s="37">
        <v>13</v>
      </c>
      <c r="W29" s="37">
        <v>52</v>
      </c>
      <c r="X29" s="37">
        <v>96</v>
      </c>
      <c r="Y29" s="111">
        <v>177</v>
      </c>
      <c r="Z29" s="1"/>
      <c r="AA29" s="37">
        <v>113</v>
      </c>
      <c r="AC29" s="1"/>
      <c r="AD29" s="1"/>
    </row>
    <row r="30" spans="1:30" x14ac:dyDescent="0.2">
      <c r="A30" s="1"/>
      <c r="B30" s="66" t="s">
        <v>125</v>
      </c>
      <c r="C30" s="60"/>
      <c r="D30" s="37">
        <v>220</v>
      </c>
      <c r="E30" s="37">
        <v>60</v>
      </c>
      <c r="F30" s="37">
        <v>110</v>
      </c>
      <c r="G30" s="37">
        <v>40</v>
      </c>
      <c r="H30" s="37"/>
      <c r="I30" s="37">
        <v>110</v>
      </c>
      <c r="J30" s="37">
        <v>20</v>
      </c>
      <c r="K30" s="111">
        <v>530</v>
      </c>
      <c r="L30" s="37"/>
      <c r="M30" s="114" t="s">
        <v>149</v>
      </c>
      <c r="N30" s="114" t="s">
        <v>194</v>
      </c>
      <c r="O30" s="114">
        <v>1.1000000000000001</v>
      </c>
      <c r="P30" s="114">
        <v>5.6</v>
      </c>
      <c r="Q30" s="37"/>
      <c r="R30" s="114">
        <v>0.6</v>
      </c>
      <c r="S30" s="115">
        <v>7.5</v>
      </c>
      <c r="T30" s="1"/>
      <c r="U30" s="37">
        <v>14</v>
      </c>
      <c r="V30" s="37">
        <v>12</v>
      </c>
      <c r="W30" s="37">
        <v>51</v>
      </c>
      <c r="X30" s="37">
        <v>184</v>
      </c>
      <c r="Y30" s="111">
        <v>261</v>
      </c>
      <c r="Z30" s="1"/>
      <c r="AA30" s="37">
        <v>94</v>
      </c>
      <c r="AC30" s="1"/>
      <c r="AD30" s="1"/>
    </row>
    <row r="31" spans="1:30" x14ac:dyDescent="0.2">
      <c r="A31" s="1"/>
      <c r="B31" s="66" t="s">
        <v>126</v>
      </c>
      <c r="C31" s="60"/>
      <c r="D31" s="37">
        <v>170</v>
      </c>
      <c r="E31" s="37">
        <v>50</v>
      </c>
      <c r="F31" s="37">
        <v>80</v>
      </c>
      <c r="G31" s="37">
        <v>30</v>
      </c>
      <c r="H31" s="37"/>
      <c r="I31" s="37">
        <v>110</v>
      </c>
      <c r="J31" s="37">
        <v>10</v>
      </c>
      <c r="K31" s="111">
        <v>440</v>
      </c>
      <c r="L31" s="37"/>
      <c r="M31" s="114" t="s">
        <v>149</v>
      </c>
      <c r="N31" s="114" t="s">
        <v>194</v>
      </c>
      <c r="O31" s="114">
        <v>0.9</v>
      </c>
      <c r="P31" s="114">
        <v>5.5</v>
      </c>
      <c r="Q31" s="37"/>
      <c r="R31" s="114">
        <v>0.4</v>
      </c>
      <c r="S31" s="115">
        <v>6.9</v>
      </c>
      <c r="T31" s="1"/>
      <c r="U31" s="37">
        <v>13</v>
      </c>
      <c r="V31" s="37">
        <v>11</v>
      </c>
      <c r="W31" s="37">
        <v>39</v>
      </c>
      <c r="X31" s="37">
        <v>147</v>
      </c>
      <c r="Y31" s="111">
        <v>209</v>
      </c>
      <c r="Z31" s="1"/>
      <c r="AA31" s="37">
        <v>50</v>
      </c>
      <c r="AC31" s="1"/>
      <c r="AD31" s="1"/>
    </row>
    <row r="32" spans="1:30" x14ac:dyDescent="0.2">
      <c r="A32" s="1"/>
      <c r="B32" s="66" t="s">
        <v>127</v>
      </c>
      <c r="C32" s="60"/>
      <c r="D32" s="37">
        <v>160</v>
      </c>
      <c r="E32" s="37">
        <v>60</v>
      </c>
      <c r="F32" s="37">
        <v>80</v>
      </c>
      <c r="G32" s="37">
        <v>30</v>
      </c>
      <c r="H32" s="37"/>
      <c r="I32" s="37">
        <v>130</v>
      </c>
      <c r="J32" s="37">
        <v>10</v>
      </c>
      <c r="K32" s="111">
        <v>460</v>
      </c>
      <c r="L32" s="37"/>
      <c r="M32" s="114" t="s">
        <v>194</v>
      </c>
      <c r="N32" s="114" t="s">
        <v>194</v>
      </c>
      <c r="O32" s="114">
        <v>0.8</v>
      </c>
      <c r="P32" s="114">
        <v>3.2</v>
      </c>
      <c r="Q32" s="37"/>
      <c r="R32" s="114">
        <v>1.4</v>
      </c>
      <c r="S32" s="115">
        <v>5.4</v>
      </c>
      <c r="T32" s="1"/>
      <c r="U32" s="37">
        <v>12</v>
      </c>
      <c r="V32" s="37">
        <v>11</v>
      </c>
      <c r="W32" s="37">
        <v>39</v>
      </c>
      <c r="X32" s="37">
        <v>99</v>
      </c>
      <c r="Y32" s="111">
        <v>161</v>
      </c>
      <c r="Z32" s="1"/>
      <c r="AA32" s="37">
        <v>127</v>
      </c>
      <c r="AC32" s="1"/>
      <c r="AD32" s="1"/>
    </row>
    <row r="33" spans="1:30" x14ac:dyDescent="0.2">
      <c r="A33" s="1"/>
      <c r="B33" s="66" t="s">
        <v>128</v>
      </c>
      <c r="C33" s="60"/>
      <c r="D33" s="37">
        <v>250</v>
      </c>
      <c r="E33" s="37">
        <v>70</v>
      </c>
      <c r="F33" s="37">
        <v>140</v>
      </c>
      <c r="G33" s="37">
        <v>50</v>
      </c>
      <c r="H33" s="37"/>
      <c r="I33" s="37">
        <v>160</v>
      </c>
      <c r="J33" s="37">
        <v>10</v>
      </c>
      <c r="K33" s="111">
        <v>670</v>
      </c>
      <c r="L33" s="37"/>
      <c r="M33" s="114" t="s">
        <v>194</v>
      </c>
      <c r="N33" s="114" t="s">
        <v>194</v>
      </c>
      <c r="O33" s="114">
        <v>1.3</v>
      </c>
      <c r="P33" s="114">
        <v>5.7</v>
      </c>
      <c r="Q33" s="37"/>
      <c r="R33" s="114">
        <v>1</v>
      </c>
      <c r="S33" s="115">
        <v>8.1</v>
      </c>
      <c r="T33" s="1"/>
      <c r="U33" s="37">
        <v>18</v>
      </c>
      <c r="V33" s="37">
        <v>14</v>
      </c>
      <c r="W33" s="37">
        <v>67</v>
      </c>
      <c r="X33" s="37">
        <v>293</v>
      </c>
      <c r="Y33" s="111">
        <v>391</v>
      </c>
      <c r="Z33" s="1"/>
      <c r="AA33" s="37">
        <v>151</v>
      </c>
      <c r="AC33" s="1"/>
      <c r="AD33" s="1"/>
    </row>
    <row r="34" spans="1:30" ht="26.45" customHeight="1" x14ac:dyDescent="0.2">
      <c r="A34" s="1"/>
      <c r="B34" s="66" t="s">
        <v>129</v>
      </c>
      <c r="C34" s="60"/>
      <c r="D34" s="37">
        <v>230</v>
      </c>
      <c r="E34" s="37">
        <v>70</v>
      </c>
      <c r="F34" s="37">
        <v>100</v>
      </c>
      <c r="G34" s="37">
        <v>20</v>
      </c>
      <c r="H34" s="37"/>
      <c r="I34" s="37">
        <v>110</v>
      </c>
      <c r="J34" s="37">
        <v>10</v>
      </c>
      <c r="K34" s="111">
        <v>530</v>
      </c>
      <c r="L34" s="37"/>
      <c r="M34" s="114" t="s">
        <v>194</v>
      </c>
      <c r="N34" s="114" t="s">
        <v>194</v>
      </c>
      <c r="O34" s="114">
        <v>1.1000000000000001</v>
      </c>
      <c r="P34" s="114">
        <v>1.2</v>
      </c>
      <c r="Q34" s="37"/>
      <c r="R34" s="114">
        <v>0.6</v>
      </c>
      <c r="S34" s="115">
        <v>2.9</v>
      </c>
      <c r="T34" s="1"/>
      <c r="U34" s="37">
        <v>17</v>
      </c>
      <c r="V34" s="37">
        <v>14</v>
      </c>
      <c r="W34" s="37">
        <v>48</v>
      </c>
      <c r="X34" s="37">
        <v>55</v>
      </c>
      <c r="Y34" s="111">
        <v>133</v>
      </c>
      <c r="Z34" s="1"/>
      <c r="AA34" s="37">
        <v>63</v>
      </c>
      <c r="AC34" s="1"/>
      <c r="AD34" s="1"/>
    </row>
    <row r="35" spans="1:30" x14ac:dyDescent="0.2">
      <c r="A35" s="1"/>
      <c r="B35" s="66" t="s">
        <v>130</v>
      </c>
      <c r="C35" s="60"/>
      <c r="D35" s="37">
        <v>220</v>
      </c>
      <c r="E35" s="37">
        <v>60</v>
      </c>
      <c r="F35" s="37">
        <v>80</v>
      </c>
      <c r="G35" s="37">
        <v>20</v>
      </c>
      <c r="H35" s="37"/>
      <c r="I35" s="37">
        <v>150</v>
      </c>
      <c r="J35" s="37">
        <v>10</v>
      </c>
      <c r="K35" s="111">
        <v>530</v>
      </c>
      <c r="L35" s="37"/>
      <c r="M35" s="114" t="s">
        <v>194</v>
      </c>
      <c r="N35" s="114" t="s">
        <v>194</v>
      </c>
      <c r="O35" s="114">
        <v>0.9</v>
      </c>
      <c r="P35" s="114">
        <v>3.1</v>
      </c>
      <c r="Q35" s="37"/>
      <c r="R35" s="114">
        <v>3.7</v>
      </c>
      <c r="S35" s="115">
        <v>7.8</v>
      </c>
      <c r="U35" s="37">
        <v>16</v>
      </c>
      <c r="V35" s="37">
        <v>11</v>
      </c>
      <c r="W35" s="37">
        <v>39</v>
      </c>
      <c r="X35" s="37">
        <v>62</v>
      </c>
      <c r="Y35" s="111">
        <v>128</v>
      </c>
      <c r="AA35" s="37">
        <v>269</v>
      </c>
      <c r="AC35" s="1"/>
      <c r="AD35" s="1"/>
    </row>
    <row r="36" spans="1:30" x14ac:dyDescent="0.2">
      <c r="A36" s="1"/>
      <c r="B36" s="66" t="s">
        <v>131</v>
      </c>
      <c r="C36" s="60"/>
      <c r="D36" s="37">
        <v>210</v>
      </c>
      <c r="E36" s="37">
        <v>70</v>
      </c>
      <c r="F36" s="37">
        <v>70</v>
      </c>
      <c r="G36" s="37">
        <v>20</v>
      </c>
      <c r="H36" s="37"/>
      <c r="I36" s="37">
        <v>90</v>
      </c>
      <c r="J36" s="37">
        <v>10</v>
      </c>
      <c r="K36" s="111">
        <v>460</v>
      </c>
      <c r="L36" s="37"/>
      <c r="M36" s="114" t="s">
        <v>194</v>
      </c>
      <c r="N36" s="114" t="s">
        <v>194</v>
      </c>
      <c r="O36" s="114">
        <v>0.8</v>
      </c>
      <c r="P36" s="114">
        <v>2.4</v>
      </c>
      <c r="Q36" s="37"/>
      <c r="R36" s="114">
        <v>0.3</v>
      </c>
      <c r="S36" s="115">
        <v>3.5</v>
      </c>
      <c r="T36" s="1"/>
      <c r="U36" s="37">
        <v>13</v>
      </c>
      <c r="V36" s="37">
        <v>14</v>
      </c>
      <c r="W36" s="37">
        <v>35</v>
      </c>
      <c r="X36" s="37">
        <v>60</v>
      </c>
      <c r="Y36" s="111">
        <v>121</v>
      </c>
      <c r="Z36" s="1"/>
      <c r="AA36" s="37">
        <v>43</v>
      </c>
      <c r="AC36" s="1"/>
      <c r="AD36" s="1"/>
    </row>
    <row r="37" spans="1:30" x14ac:dyDescent="0.2">
      <c r="A37" s="1"/>
      <c r="B37" s="66" t="s">
        <v>132</v>
      </c>
      <c r="C37" s="60"/>
      <c r="D37" s="37">
        <v>220</v>
      </c>
      <c r="E37" s="37">
        <v>60</v>
      </c>
      <c r="F37" s="37">
        <v>130</v>
      </c>
      <c r="G37" s="37">
        <v>30</v>
      </c>
      <c r="H37" s="37"/>
      <c r="I37" s="37">
        <v>160</v>
      </c>
      <c r="J37" s="37">
        <v>10</v>
      </c>
      <c r="K37" s="111">
        <v>590</v>
      </c>
      <c r="L37" s="37"/>
      <c r="M37" s="114" t="s">
        <v>194</v>
      </c>
      <c r="N37" s="114" t="s">
        <v>194</v>
      </c>
      <c r="O37" s="114">
        <v>1.4</v>
      </c>
      <c r="P37" s="114">
        <v>2.8</v>
      </c>
      <c r="Q37" s="37"/>
      <c r="R37" s="114">
        <v>0.8</v>
      </c>
      <c r="S37" s="115">
        <v>5</v>
      </c>
      <c r="T37" s="1"/>
      <c r="U37" s="37">
        <v>17</v>
      </c>
      <c r="V37" s="37">
        <v>12</v>
      </c>
      <c r="W37" s="37">
        <v>62</v>
      </c>
      <c r="X37" s="37">
        <v>103</v>
      </c>
      <c r="Y37" s="111">
        <v>194</v>
      </c>
      <c r="Z37" s="1"/>
      <c r="AA37" s="37">
        <v>139</v>
      </c>
      <c r="AC37" s="1"/>
      <c r="AD37" s="1"/>
    </row>
    <row r="38" spans="1:30" x14ac:dyDescent="0.2">
      <c r="A38" s="1"/>
      <c r="B38" s="66" t="s">
        <v>133</v>
      </c>
      <c r="C38" s="60"/>
      <c r="D38" s="37">
        <v>170</v>
      </c>
      <c r="E38" s="37">
        <v>50</v>
      </c>
      <c r="F38" s="37">
        <v>90</v>
      </c>
      <c r="G38" s="37">
        <v>30</v>
      </c>
      <c r="H38" s="37"/>
      <c r="I38" s="37">
        <v>140</v>
      </c>
      <c r="J38" s="37">
        <v>10</v>
      </c>
      <c r="K38" s="111">
        <v>470</v>
      </c>
      <c r="L38" s="37"/>
      <c r="M38" s="114" t="s">
        <v>194</v>
      </c>
      <c r="N38" s="114" t="s">
        <v>194</v>
      </c>
      <c r="O38" s="114">
        <v>1</v>
      </c>
      <c r="P38" s="114">
        <v>2.2999999999999998</v>
      </c>
      <c r="Q38" s="37"/>
      <c r="R38" s="114">
        <v>0.4</v>
      </c>
      <c r="S38" s="115">
        <v>3.7</v>
      </c>
      <c r="T38" s="1"/>
      <c r="U38" s="37">
        <v>12</v>
      </c>
      <c r="V38" s="37">
        <v>10</v>
      </c>
      <c r="W38" s="37">
        <v>42</v>
      </c>
      <c r="X38" s="37">
        <v>114</v>
      </c>
      <c r="Y38" s="111">
        <v>178</v>
      </c>
      <c r="Z38" s="1"/>
      <c r="AA38" s="37">
        <v>77</v>
      </c>
      <c r="AC38" s="1"/>
      <c r="AD38" s="1"/>
    </row>
    <row r="39" spans="1:30" x14ac:dyDescent="0.2">
      <c r="A39" s="1"/>
      <c r="B39" s="66" t="s">
        <v>134</v>
      </c>
      <c r="C39" s="60"/>
      <c r="D39" s="37">
        <v>170</v>
      </c>
      <c r="E39" s="37">
        <v>60</v>
      </c>
      <c r="F39" s="37">
        <v>80</v>
      </c>
      <c r="G39" s="37">
        <v>40</v>
      </c>
      <c r="H39" s="37"/>
      <c r="I39" s="37">
        <v>150</v>
      </c>
      <c r="J39" s="37">
        <v>10</v>
      </c>
      <c r="K39" s="111">
        <v>500</v>
      </c>
      <c r="L39" s="37"/>
      <c r="M39" s="114" t="s">
        <v>194</v>
      </c>
      <c r="N39" s="114" t="s">
        <v>194</v>
      </c>
      <c r="O39" s="114">
        <v>0.9</v>
      </c>
      <c r="P39" s="114">
        <v>6.4</v>
      </c>
      <c r="Q39" s="37"/>
      <c r="R39" s="114">
        <v>0.9</v>
      </c>
      <c r="S39" s="115">
        <v>8.3000000000000007</v>
      </c>
      <c r="T39" s="1"/>
      <c r="U39" s="37">
        <v>12</v>
      </c>
      <c r="V39" s="37">
        <v>13</v>
      </c>
      <c r="W39" s="37">
        <v>39</v>
      </c>
      <c r="X39" s="37">
        <v>200</v>
      </c>
      <c r="Y39" s="111">
        <v>263</v>
      </c>
      <c r="Z39" s="1"/>
      <c r="AA39" s="37">
        <v>203</v>
      </c>
      <c r="AC39" s="1"/>
      <c r="AD39" s="1"/>
    </row>
    <row r="40" spans="1:30" x14ac:dyDescent="0.2">
      <c r="A40" s="1"/>
      <c r="B40" s="66" t="s">
        <v>135</v>
      </c>
      <c r="C40" s="60"/>
      <c r="D40" s="37">
        <v>220</v>
      </c>
      <c r="E40" s="37">
        <v>60</v>
      </c>
      <c r="F40" s="37">
        <v>120</v>
      </c>
      <c r="G40" s="37">
        <v>30</v>
      </c>
      <c r="H40" s="37"/>
      <c r="I40" s="37">
        <v>110</v>
      </c>
      <c r="J40" s="37">
        <v>10</v>
      </c>
      <c r="K40" s="111">
        <v>530</v>
      </c>
      <c r="L40" s="37"/>
      <c r="M40" s="114" t="s">
        <v>194</v>
      </c>
      <c r="N40" s="114" t="s">
        <v>194</v>
      </c>
      <c r="O40" s="114">
        <v>1.4</v>
      </c>
      <c r="P40" s="114">
        <v>2.6</v>
      </c>
      <c r="Q40" s="37"/>
      <c r="R40" s="114">
        <v>0.4</v>
      </c>
      <c r="S40" s="115">
        <v>4.4000000000000004</v>
      </c>
      <c r="T40" s="1"/>
      <c r="U40" s="37">
        <v>15</v>
      </c>
      <c r="V40" s="37">
        <v>11</v>
      </c>
      <c r="W40" s="37">
        <v>55</v>
      </c>
      <c r="X40" s="37">
        <v>77</v>
      </c>
      <c r="Y40" s="111">
        <v>158</v>
      </c>
      <c r="Z40" s="1"/>
      <c r="AA40" s="37">
        <v>126</v>
      </c>
      <c r="AC40" s="1"/>
      <c r="AD40" s="1"/>
    </row>
    <row r="41" spans="1:30" x14ac:dyDescent="0.2">
      <c r="A41" s="1"/>
      <c r="B41" s="66" t="s">
        <v>136</v>
      </c>
      <c r="C41" s="60"/>
      <c r="D41" s="37">
        <v>210</v>
      </c>
      <c r="E41" s="37">
        <v>50</v>
      </c>
      <c r="F41" s="37">
        <v>80</v>
      </c>
      <c r="G41" s="37">
        <v>30</v>
      </c>
      <c r="H41" s="37"/>
      <c r="I41" s="37">
        <v>100</v>
      </c>
      <c r="J41" s="37">
        <v>10</v>
      </c>
      <c r="K41" s="111">
        <v>470</v>
      </c>
      <c r="L41" s="37"/>
      <c r="M41" s="114" t="s">
        <v>194</v>
      </c>
      <c r="N41" s="114" t="s">
        <v>194</v>
      </c>
      <c r="O41" s="114">
        <v>1.1000000000000001</v>
      </c>
      <c r="P41" s="114">
        <v>4.5999999999999996</v>
      </c>
      <c r="Q41" s="37"/>
      <c r="R41" s="114">
        <v>0.7</v>
      </c>
      <c r="S41" s="115">
        <v>6.4</v>
      </c>
      <c r="T41" s="1"/>
      <c r="U41" s="37">
        <v>17</v>
      </c>
      <c r="V41" s="37">
        <v>9</v>
      </c>
      <c r="W41" s="37">
        <v>42</v>
      </c>
      <c r="X41" s="37">
        <v>166</v>
      </c>
      <c r="Y41" s="111">
        <v>234</v>
      </c>
      <c r="Z41" s="1"/>
      <c r="AA41" s="37">
        <v>66</v>
      </c>
      <c r="AC41" s="1"/>
      <c r="AD41" s="1"/>
    </row>
    <row r="42" spans="1:30" x14ac:dyDescent="0.2">
      <c r="A42" s="1"/>
      <c r="B42" s="66" t="s">
        <v>137</v>
      </c>
      <c r="C42" s="60"/>
      <c r="D42" s="37">
        <v>200</v>
      </c>
      <c r="E42" s="37">
        <v>50</v>
      </c>
      <c r="F42" s="37">
        <v>90</v>
      </c>
      <c r="G42" s="37">
        <v>40</v>
      </c>
      <c r="H42" s="37"/>
      <c r="I42" s="37">
        <v>140</v>
      </c>
      <c r="J42" s="37">
        <v>10</v>
      </c>
      <c r="K42" s="111">
        <v>520</v>
      </c>
      <c r="L42" s="37"/>
      <c r="M42" s="114" t="s">
        <v>194</v>
      </c>
      <c r="N42" s="114" t="s">
        <v>194</v>
      </c>
      <c r="O42" s="114">
        <v>1.1000000000000001</v>
      </c>
      <c r="P42" s="114">
        <v>6.5</v>
      </c>
      <c r="Q42" s="37"/>
      <c r="R42" s="114">
        <v>1.9</v>
      </c>
      <c r="S42" s="115">
        <v>9.4</v>
      </c>
      <c r="T42" s="1"/>
      <c r="U42" s="37">
        <v>15</v>
      </c>
      <c r="V42" s="37">
        <v>10</v>
      </c>
      <c r="W42" s="37">
        <v>48</v>
      </c>
      <c r="X42" s="37">
        <v>163</v>
      </c>
      <c r="Y42" s="111">
        <v>237</v>
      </c>
      <c r="Z42" s="1"/>
      <c r="AA42" s="37">
        <v>153</v>
      </c>
      <c r="AC42" s="1"/>
      <c r="AD42" s="1"/>
    </row>
    <row r="43" spans="1:30" x14ac:dyDescent="0.2">
      <c r="A43" s="1"/>
      <c r="B43" s="66" t="s">
        <v>138</v>
      </c>
      <c r="C43" s="60"/>
      <c r="D43" s="37">
        <v>210</v>
      </c>
      <c r="E43" s="37">
        <v>50</v>
      </c>
      <c r="F43" s="37">
        <v>110</v>
      </c>
      <c r="G43" s="37">
        <v>20</v>
      </c>
      <c r="H43" s="37"/>
      <c r="I43" s="37">
        <v>150</v>
      </c>
      <c r="J43" s="37">
        <v>40</v>
      </c>
      <c r="K43" s="111">
        <v>530</v>
      </c>
      <c r="L43" s="37"/>
      <c r="M43" s="114" t="s">
        <v>194</v>
      </c>
      <c r="N43" s="114" t="s">
        <v>194</v>
      </c>
      <c r="O43" s="114">
        <v>1.2</v>
      </c>
      <c r="P43" s="114">
        <v>5.0999999999999996</v>
      </c>
      <c r="Q43" s="37"/>
      <c r="R43" s="114">
        <v>1.3</v>
      </c>
      <c r="S43" s="115">
        <v>7.6</v>
      </c>
      <c r="T43" s="1"/>
      <c r="U43" s="37">
        <v>16</v>
      </c>
      <c r="V43" s="37">
        <v>9</v>
      </c>
      <c r="W43" s="37">
        <v>52</v>
      </c>
      <c r="X43" s="37">
        <v>109</v>
      </c>
      <c r="Y43" s="111">
        <v>187</v>
      </c>
      <c r="Z43" s="1"/>
      <c r="AA43" s="37">
        <v>105</v>
      </c>
      <c r="AC43" s="1"/>
      <c r="AD43" s="1"/>
    </row>
    <row r="44" spans="1:30" x14ac:dyDescent="0.2">
      <c r="A44" s="1"/>
      <c r="B44" s="66" t="s">
        <v>139</v>
      </c>
      <c r="C44" s="60"/>
      <c r="D44" s="37">
        <v>180</v>
      </c>
      <c r="E44" s="37">
        <v>60</v>
      </c>
      <c r="F44" s="37">
        <v>70</v>
      </c>
      <c r="G44" s="37">
        <v>20</v>
      </c>
      <c r="H44" s="37"/>
      <c r="I44" s="37">
        <v>110</v>
      </c>
      <c r="J44" s="37">
        <v>10</v>
      </c>
      <c r="K44" s="111">
        <v>430</v>
      </c>
      <c r="L44" s="37"/>
      <c r="M44" s="114" t="s">
        <v>149</v>
      </c>
      <c r="N44" s="114" t="s">
        <v>194</v>
      </c>
      <c r="O44" s="114">
        <v>0.7</v>
      </c>
      <c r="P44" s="114">
        <v>2.9</v>
      </c>
      <c r="Q44" s="37"/>
      <c r="R44" s="114">
        <v>0.3</v>
      </c>
      <c r="S44" s="115">
        <v>4</v>
      </c>
      <c r="T44" s="1"/>
      <c r="U44" s="37">
        <v>13</v>
      </c>
      <c r="V44" s="37">
        <v>11</v>
      </c>
      <c r="W44" s="37">
        <v>32</v>
      </c>
      <c r="X44" s="37">
        <v>71</v>
      </c>
      <c r="Y44" s="111">
        <v>127</v>
      </c>
      <c r="Z44" s="1"/>
      <c r="AA44" s="37">
        <v>78</v>
      </c>
      <c r="AC44" s="1"/>
      <c r="AD44" s="1"/>
    </row>
    <row r="45" spans="1:30" x14ac:dyDescent="0.2">
      <c r="A45" s="1"/>
      <c r="B45" s="66" t="s">
        <v>140</v>
      </c>
      <c r="C45" s="60"/>
      <c r="D45" s="37">
        <v>210</v>
      </c>
      <c r="E45" s="37">
        <v>80</v>
      </c>
      <c r="F45" s="37">
        <v>110</v>
      </c>
      <c r="G45" s="37">
        <v>20</v>
      </c>
      <c r="H45" s="37"/>
      <c r="I45" s="37">
        <v>140</v>
      </c>
      <c r="J45" s="37">
        <v>20</v>
      </c>
      <c r="K45" s="111">
        <v>550</v>
      </c>
      <c r="L45" s="37"/>
      <c r="M45" s="114" t="s">
        <v>149</v>
      </c>
      <c r="N45" s="114" t="s">
        <v>194</v>
      </c>
      <c r="O45" s="114">
        <v>1</v>
      </c>
      <c r="P45" s="114">
        <v>3.1</v>
      </c>
      <c r="Q45" s="37"/>
      <c r="R45" s="114">
        <v>1.2</v>
      </c>
      <c r="S45" s="115">
        <v>5.4</v>
      </c>
      <c r="T45" s="1"/>
      <c r="U45" s="37">
        <v>15</v>
      </c>
      <c r="V45" s="37">
        <v>15</v>
      </c>
      <c r="W45" s="37">
        <v>50</v>
      </c>
      <c r="X45" s="37">
        <v>65</v>
      </c>
      <c r="Y45" s="111">
        <v>145</v>
      </c>
      <c r="Z45" s="1"/>
      <c r="AA45" s="37">
        <v>108</v>
      </c>
      <c r="AC45" s="1"/>
      <c r="AD45" s="1"/>
    </row>
    <row r="46" spans="1:30" ht="26.25" customHeight="1" x14ac:dyDescent="0.2">
      <c r="A46" s="1"/>
      <c r="B46" s="66" t="s">
        <v>141</v>
      </c>
      <c r="C46" s="60"/>
      <c r="D46" s="37">
        <v>200</v>
      </c>
      <c r="E46" s="37">
        <v>40</v>
      </c>
      <c r="F46" s="37">
        <v>40</v>
      </c>
      <c r="G46" s="37">
        <v>10</v>
      </c>
      <c r="H46" s="37"/>
      <c r="I46" s="37">
        <v>70</v>
      </c>
      <c r="J46" s="37" t="s">
        <v>149</v>
      </c>
      <c r="K46" s="111">
        <v>370</v>
      </c>
      <c r="L46" s="37"/>
      <c r="M46" s="114" t="s">
        <v>194</v>
      </c>
      <c r="N46" s="114" t="s">
        <v>194</v>
      </c>
      <c r="O46" s="114">
        <v>0.5</v>
      </c>
      <c r="P46" s="114">
        <v>4.5</v>
      </c>
      <c r="Q46" s="37"/>
      <c r="R46" s="114">
        <v>0.2</v>
      </c>
      <c r="S46" s="115">
        <v>5.2</v>
      </c>
      <c r="T46" s="1"/>
      <c r="U46" s="37">
        <v>15</v>
      </c>
      <c r="V46" s="37">
        <v>7</v>
      </c>
      <c r="W46" s="37">
        <v>21</v>
      </c>
      <c r="X46" s="37">
        <v>87</v>
      </c>
      <c r="Y46" s="111">
        <v>130</v>
      </c>
      <c r="Z46" s="1"/>
      <c r="AA46" s="37">
        <v>33</v>
      </c>
      <c r="AC46" s="1"/>
      <c r="AD46" s="1"/>
    </row>
    <row r="47" spans="1:30" ht="12.75" customHeight="1" x14ac:dyDescent="0.2">
      <c r="A47" s="1"/>
      <c r="B47" s="66" t="s">
        <v>142</v>
      </c>
      <c r="C47" s="60"/>
      <c r="D47" s="37">
        <v>120</v>
      </c>
      <c r="E47" s="37">
        <v>30</v>
      </c>
      <c r="F47" s="37">
        <v>40</v>
      </c>
      <c r="G47" s="37">
        <v>10</v>
      </c>
      <c r="H47" s="37"/>
      <c r="I47" s="37">
        <v>60</v>
      </c>
      <c r="J47" s="37" t="s">
        <v>149</v>
      </c>
      <c r="K47" s="111">
        <v>260</v>
      </c>
      <c r="L47" s="37"/>
      <c r="M47" s="114" t="s">
        <v>149</v>
      </c>
      <c r="N47" s="114" t="s">
        <v>194</v>
      </c>
      <c r="O47" s="114">
        <v>0.4</v>
      </c>
      <c r="P47" s="114">
        <v>0.7</v>
      </c>
      <c r="Q47" s="37"/>
      <c r="R47" s="114">
        <v>0.2</v>
      </c>
      <c r="S47" s="115">
        <v>1.3</v>
      </c>
      <c r="T47" s="1"/>
      <c r="U47" s="37">
        <v>10</v>
      </c>
      <c r="V47" s="37">
        <v>5</v>
      </c>
      <c r="W47" s="37">
        <v>19</v>
      </c>
      <c r="X47" s="37">
        <v>25</v>
      </c>
      <c r="Y47" s="111">
        <v>59</v>
      </c>
      <c r="Z47" s="1"/>
      <c r="AA47" s="37">
        <v>24</v>
      </c>
      <c r="AC47" s="1"/>
      <c r="AD47" s="1"/>
    </row>
    <row r="48" spans="1:30" ht="12.75" customHeight="1" x14ac:dyDescent="0.2">
      <c r="A48" s="1"/>
      <c r="B48" s="66" t="s">
        <v>143</v>
      </c>
      <c r="C48" s="60"/>
      <c r="D48" s="37">
        <v>160</v>
      </c>
      <c r="E48" s="37">
        <v>40</v>
      </c>
      <c r="F48" s="37">
        <v>50</v>
      </c>
      <c r="G48" s="37">
        <v>10</v>
      </c>
      <c r="H48" s="37"/>
      <c r="I48" s="37">
        <v>80</v>
      </c>
      <c r="J48" s="37">
        <v>10</v>
      </c>
      <c r="K48" s="111">
        <v>340</v>
      </c>
      <c r="L48" s="37"/>
      <c r="M48" s="114" t="s">
        <v>194</v>
      </c>
      <c r="N48" s="114" t="s">
        <v>194</v>
      </c>
      <c r="O48" s="114">
        <v>0.5</v>
      </c>
      <c r="P48" s="114">
        <v>1.3</v>
      </c>
      <c r="Q48" s="37"/>
      <c r="R48" s="114">
        <v>0.3</v>
      </c>
      <c r="S48" s="115">
        <v>2.2000000000000002</v>
      </c>
      <c r="T48" s="1"/>
      <c r="U48" s="37">
        <v>12</v>
      </c>
      <c r="V48" s="37">
        <v>8</v>
      </c>
      <c r="W48" s="37">
        <v>24</v>
      </c>
      <c r="X48" s="37">
        <v>29</v>
      </c>
      <c r="Y48" s="111">
        <v>73</v>
      </c>
      <c r="Z48" s="1"/>
      <c r="AA48" s="37">
        <v>64</v>
      </c>
      <c r="AC48" s="1"/>
      <c r="AD48" s="1"/>
    </row>
    <row r="49" spans="1:30" ht="12.75" customHeight="1" x14ac:dyDescent="0.2">
      <c r="A49" s="1"/>
      <c r="B49" s="66" t="s">
        <v>165</v>
      </c>
      <c r="C49" s="60"/>
      <c r="D49" s="37">
        <v>180</v>
      </c>
      <c r="E49" s="37">
        <v>40</v>
      </c>
      <c r="F49" s="37">
        <v>50</v>
      </c>
      <c r="G49" s="37">
        <v>20</v>
      </c>
      <c r="H49" s="37"/>
      <c r="I49" s="37">
        <v>110</v>
      </c>
      <c r="J49" s="37">
        <v>10</v>
      </c>
      <c r="K49" s="111">
        <v>400</v>
      </c>
      <c r="L49" s="37"/>
      <c r="M49" s="114" t="s">
        <v>194</v>
      </c>
      <c r="N49" s="114" t="s">
        <v>194</v>
      </c>
      <c r="O49" s="114">
        <v>0.7</v>
      </c>
      <c r="P49" s="114">
        <v>1.9</v>
      </c>
      <c r="Q49" s="37"/>
      <c r="R49" s="114">
        <v>0.7</v>
      </c>
      <c r="S49" s="115">
        <v>3.2</v>
      </c>
      <c r="T49" s="1"/>
      <c r="U49" s="37">
        <v>13</v>
      </c>
      <c r="V49" s="37">
        <v>9</v>
      </c>
      <c r="W49" s="37">
        <v>26</v>
      </c>
      <c r="X49" s="37">
        <v>96</v>
      </c>
      <c r="Y49" s="111">
        <v>143</v>
      </c>
      <c r="Z49" s="1"/>
      <c r="AA49" s="37">
        <v>117</v>
      </c>
      <c r="AC49" s="1"/>
      <c r="AD49" s="1"/>
    </row>
    <row r="50" spans="1:30" ht="2.65" customHeight="1" x14ac:dyDescent="0.2">
      <c r="A50" s="76"/>
      <c r="B50" s="100"/>
      <c r="C50" s="90"/>
      <c r="D50" s="117"/>
      <c r="E50" s="117"/>
      <c r="F50" s="117"/>
      <c r="G50" s="117"/>
      <c r="H50" s="117"/>
      <c r="I50" s="117"/>
      <c r="J50" s="117"/>
      <c r="K50" s="118"/>
      <c r="L50" s="117"/>
      <c r="M50" s="119"/>
      <c r="N50" s="119"/>
      <c r="O50" s="119"/>
      <c r="P50" s="119"/>
      <c r="Q50" s="117"/>
      <c r="R50" s="119"/>
      <c r="S50" s="120"/>
      <c r="T50" s="76"/>
      <c r="U50" s="117"/>
      <c r="V50" s="117"/>
      <c r="W50" s="117"/>
      <c r="X50" s="117"/>
      <c r="Y50" s="118"/>
      <c r="Z50" s="76"/>
      <c r="AA50" s="117"/>
      <c r="AB50" s="1"/>
      <c r="AC50" s="1"/>
      <c r="AD50" s="1"/>
    </row>
    <row r="51" spans="1:30" x14ac:dyDescent="0.2">
      <c r="A51" s="1"/>
      <c r="R51" s="121"/>
      <c r="S51" s="12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</row>
    <row r="52" spans="1:30" ht="14.25" x14ac:dyDescent="0.2">
      <c r="A52" s="88">
        <v>1</v>
      </c>
      <c r="B52" s="7" t="s">
        <v>195</v>
      </c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1"/>
      <c r="AC52" s="1"/>
      <c r="AD52" s="1"/>
    </row>
    <row r="53" spans="1:30" ht="14.25" x14ac:dyDescent="0.2">
      <c r="A53" s="88">
        <v>2</v>
      </c>
      <c r="B53" s="7" t="s">
        <v>196</v>
      </c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1"/>
      <c r="AC53" s="1"/>
      <c r="AD53" s="1"/>
    </row>
    <row r="54" spans="1:30" ht="16.149999999999999" customHeight="1" x14ac:dyDescent="0.2">
      <c r="A54" s="79">
        <v>3</v>
      </c>
      <c r="B54" s="7" t="s">
        <v>197</v>
      </c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1"/>
      <c r="AC54" s="1"/>
      <c r="AD54" s="1"/>
    </row>
    <row r="55" spans="1:30" ht="14.25" x14ac:dyDescent="0.2">
      <c r="A55" s="79">
        <v>4</v>
      </c>
      <c r="B55" s="7" t="s">
        <v>177</v>
      </c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</row>
    <row r="56" spans="1:30" ht="26.65" customHeight="1" x14ac:dyDescent="0.2">
      <c r="A56" s="79">
        <v>5</v>
      </c>
      <c r="B56" s="7" t="s">
        <v>198</v>
      </c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1"/>
      <c r="AC56" s="1"/>
      <c r="AD56" s="1"/>
    </row>
    <row r="57" spans="1:30" ht="14.25" x14ac:dyDescent="0.2">
      <c r="A57" s="79">
        <v>6</v>
      </c>
      <c r="B57" s="1" t="s">
        <v>199</v>
      </c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  <c r="AA57" s="8"/>
      <c r="AB57" s="1"/>
      <c r="AC57" s="1"/>
      <c r="AD57" s="1"/>
    </row>
    <row r="58" spans="1:30" x14ac:dyDescent="0.2">
      <c r="A58" s="1" t="s">
        <v>50</v>
      </c>
      <c r="B58" s="1" t="s">
        <v>157</v>
      </c>
      <c r="C58" s="1"/>
    </row>
    <row r="59" spans="1:30" x14ac:dyDescent="0.2">
      <c r="A59" s="1" t="s">
        <v>45</v>
      </c>
      <c r="B59" s="1" t="s">
        <v>158</v>
      </c>
      <c r="C59" s="1"/>
    </row>
    <row r="60" spans="1:30" x14ac:dyDescent="0.2">
      <c r="A60" s="1" t="s">
        <v>180</v>
      </c>
      <c r="B60" s="1" t="s">
        <v>200</v>
      </c>
      <c r="C60" s="1"/>
    </row>
    <row r="61" spans="1:30" x14ac:dyDescent="0.2">
      <c r="A61" s="9" t="s">
        <v>181</v>
      </c>
      <c r="B61" s="1" t="s">
        <v>201</v>
      </c>
      <c r="C61" s="9"/>
    </row>
    <row r="62" spans="1:30" ht="14.45" customHeight="1" x14ac:dyDescent="0.2">
      <c r="A62" s="9" t="s">
        <v>182</v>
      </c>
      <c r="D62" s="123"/>
      <c r="E62" s="123"/>
      <c r="F62" s="123"/>
      <c r="G62" s="123"/>
      <c r="H62" s="123"/>
      <c r="I62" s="123"/>
      <c r="J62" s="123"/>
      <c r="K62" s="123"/>
      <c r="L62" s="123"/>
      <c r="M62" s="123"/>
      <c r="N62" s="123"/>
      <c r="O62" s="123"/>
      <c r="P62" s="123"/>
      <c r="Q62" s="123"/>
      <c r="R62" s="123"/>
      <c r="S62" s="123"/>
    </row>
    <row r="63" spans="1:30" ht="14.45" customHeight="1" x14ac:dyDescent="0.2">
      <c r="A63" s="9"/>
    </row>
    <row r="64" spans="1:30" s="34" customFormat="1" ht="14.45" customHeight="1" x14ac:dyDescent="0.2">
      <c r="A64" s="9"/>
      <c r="B64" s="124"/>
      <c r="C64" s="9"/>
    </row>
    <row r="65" spans="1:3" s="34" customFormat="1" x14ac:dyDescent="0.2">
      <c r="A65" s="9"/>
      <c r="B65" s="124"/>
      <c r="C65" s="9"/>
    </row>
    <row r="66" spans="1:3" s="34" customFormat="1" x14ac:dyDescent="0.2">
      <c r="A66" s="9"/>
      <c r="B66" s="124"/>
      <c r="C66" s="9"/>
    </row>
    <row r="67" spans="1:3" s="34" customFormat="1" x14ac:dyDescent="0.2">
      <c r="A67" s="9"/>
      <c r="B67" s="124"/>
      <c r="C67" s="9"/>
    </row>
    <row r="68" spans="1:3" s="34" customFormat="1" x14ac:dyDescent="0.2">
      <c r="A68" s="9"/>
      <c r="B68" s="124"/>
      <c r="C68" s="9"/>
    </row>
  </sheetData>
  <mergeCells count="16">
    <mergeCell ref="AA5:AA6"/>
    <mergeCell ref="B52:AA52"/>
    <mergeCell ref="B53:AA53"/>
    <mergeCell ref="B54:AA54"/>
    <mergeCell ref="B55:S55"/>
    <mergeCell ref="B56:AA56"/>
    <mergeCell ref="A1:B1"/>
    <mergeCell ref="A2:AA2"/>
    <mergeCell ref="A4:B6"/>
    <mergeCell ref="D4:K4"/>
    <mergeCell ref="M4:S4"/>
    <mergeCell ref="U4:AA4"/>
    <mergeCell ref="D5:G5"/>
    <mergeCell ref="I5:J5"/>
    <mergeCell ref="M5:P5"/>
    <mergeCell ref="U5:Y5"/>
  </mergeCells>
  <hyperlinks>
    <hyperlink ref="A1:B1" location="ContentsHead" display="ContentsHead" xr:uid="{10C66DDA-CA83-4175-943F-B86259B779A8}"/>
  </hyperlinks>
  <pageMargins left="0.7" right="0.7" top="0.75" bottom="0.75" header="0.3" footer="0.3"/>
  <pageSetup scale="3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CE6356-FB1F-422A-81EF-0C732A63C4D1}">
  <sheetPr codeName="Sheet17"/>
  <dimension ref="A1:Y59"/>
  <sheetViews>
    <sheetView workbookViewId="0">
      <selection sqref="A1:B1"/>
    </sheetView>
  </sheetViews>
  <sheetFormatPr defaultColWidth="0" defaultRowHeight="12.75" x14ac:dyDescent="0.2"/>
  <cols>
    <col min="1" max="1" width="2.7109375" style="1" customWidth="1"/>
    <col min="2" max="2" width="27.140625" style="1" customWidth="1"/>
    <col min="3" max="3" width="11.42578125" style="1" customWidth="1"/>
    <col min="4" max="4" width="16.28515625" style="1" customWidth="1"/>
    <col min="5" max="5" width="13.7109375" style="1" customWidth="1"/>
    <col min="6" max="6" width="11.7109375" style="1" customWidth="1"/>
    <col min="7" max="7" width="16.7109375" style="1" customWidth="1"/>
    <col min="8" max="8" width="12.7109375" style="1" customWidth="1"/>
    <col min="9" max="11" width="8.85546875" style="1" customWidth="1"/>
    <col min="12" max="25" width="0" style="1" hidden="1"/>
    <col min="26" max="16384" width="8.85546875" style="1" hidden="1"/>
  </cols>
  <sheetData>
    <row r="1" spans="1:8" x14ac:dyDescent="0.2">
      <c r="A1" s="35" t="s">
        <v>53</v>
      </c>
      <c r="B1" s="35"/>
    </row>
    <row r="2" spans="1:8" ht="14.45" customHeight="1" x14ac:dyDescent="0.2">
      <c r="A2" s="38" t="s">
        <v>203</v>
      </c>
      <c r="B2" s="38"/>
      <c r="C2" s="38"/>
      <c r="D2" s="38"/>
      <c r="E2" s="38"/>
      <c r="F2" s="38"/>
      <c r="G2" s="38"/>
      <c r="H2" s="38"/>
    </row>
    <row r="4" spans="1:8" ht="15" x14ac:dyDescent="0.35">
      <c r="A4" s="41" t="s">
        <v>89</v>
      </c>
      <c r="B4" s="41"/>
      <c r="C4" s="41" t="s">
        <v>204</v>
      </c>
      <c r="D4" s="41"/>
      <c r="E4" s="41"/>
      <c r="F4" s="41" t="s">
        <v>205</v>
      </c>
      <c r="G4" s="41"/>
      <c r="H4" s="41"/>
    </row>
    <row r="5" spans="1:8" ht="15" x14ac:dyDescent="0.35">
      <c r="A5" s="109"/>
      <c r="B5" s="109"/>
      <c r="C5" s="45" t="s">
        <v>93</v>
      </c>
      <c r="D5" s="91" t="s">
        <v>206</v>
      </c>
      <c r="E5" s="125" t="s">
        <v>173</v>
      </c>
      <c r="F5" s="45" t="s">
        <v>93</v>
      </c>
      <c r="G5" s="91" t="s">
        <v>206</v>
      </c>
      <c r="H5" s="125" t="s">
        <v>173</v>
      </c>
    </row>
    <row r="6" spans="1:8" x14ac:dyDescent="0.2">
      <c r="A6" s="15" t="s">
        <v>202</v>
      </c>
      <c r="B6" s="10"/>
      <c r="C6" s="126">
        <v>970</v>
      </c>
      <c r="D6" s="126">
        <v>420</v>
      </c>
      <c r="E6" s="127">
        <v>1380</v>
      </c>
      <c r="F6" s="128">
        <v>13.5</v>
      </c>
      <c r="G6" s="128">
        <v>56.4</v>
      </c>
      <c r="H6" s="129">
        <v>69.900000000000006</v>
      </c>
    </row>
    <row r="7" spans="1:8" x14ac:dyDescent="0.2">
      <c r="B7" s="10" t="s">
        <v>207</v>
      </c>
      <c r="C7" s="51">
        <v>220</v>
      </c>
      <c r="D7" s="51">
        <v>80</v>
      </c>
      <c r="E7" s="130">
        <v>300</v>
      </c>
      <c r="F7" s="83">
        <v>3.7</v>
      </c>
      <c r="G7" s="83">
        <v>8.8000000000000007</v>
      </c>
      <c r="H7" s="69">
        <v>12.5</v>
      </c>
    </row>
    <row r="8" spans="1:8" x14ac:dyDescent="0.2">
      <c r="B8" s="10" t="s">
        <v>208</v>
      </c>
      <c r="C8" s="51">
        <v>220</v>
      </c>
      <c r="D8" s="51">
        <v>80</v>
      </c>
      <c r="E8" s="130">
        <v>300</v>
      </c>
      <c r="F8" s="83">
        <v>2.4</v>
      </c>
      <c r="G8" s="83">
        <v>18.7</v>
      </c>
      <c r="H8" s="69">
        <v>21.1</v>
      </c>
    </row>
    <row r="9" spans="1:8" x14ac:dyDescent="0.2">
      <c r="B9" s="10" t="s">
        <v>209</v>
      </c>
      <c r="C9" s="51">
        <v>270</v>
      </c>
      <c r="D9" s="51">
        <v>120</v>
      </c>
      <c r="E9" s="130">
        <v>390</v>
      </c>
      <c r="F9" s="83">
        <v>3.1</v>
      </c>
      <c r="G9" s="83">
        <v>11.2</v>
      </c>
      <c r="H9" s="69">
        <v>14.3</v>
      </c>
    </row>
    <row r="10" spans="1:8" x14ac:dyDescent="0.2">
      <c r="B10" s="10" t="s">
        <v>210</v>
      </c>
      <c r="C10" s="51">
        <v>250</v>
      </c>
      <c r="D10" s="51">
        <v>140</v>
      </c>
      <c r="E10" s="130">
        <v>400</v>
      </c>
      <c r="F10" s="83">
        <v>4.3</v>
      </c>
      <c r="G10" s="83">
        <v>17.7</v>
      </c>
      <c r="H10" s="69">
        <v>22</v>
      </c>
    </row>
    <row r="11" spans="1:8" ht="26.45" customHeight="1" x14ac:dyDescent="0.2">
      <c r="A11" s="131" t="s">
        <v>211</v>
      </c>
      <c r="B11" s="10"/>
      <c r="C11" s="126">
        <v>1160</v>
      </c>
      <c r="D11" s="126">
        <v>360</v>
      </c>
      <c r="E11" s="127">
        <v>1520</v>
      </c>
      <c r="F11" s="128">
        <v>17.8</v>
      </c>
      <c r="G11" s="128">
        <v>32.799999999999997</v>
      </c>
      <c r="H11" s="129">
        <v>50.6</v>
      </c>
    </row>
    <row r="12" spans="1:8" x14ac:dyDescent="0.2">
      <c r="B12" s="10" t="s">
        <v>212</v>
      </c>
      <c r="C12" s="51">
        <v>270</v>
      </c>
      <c r="D12" s="51">
        <v>70</v>
      </c>
      <c r="E12" s="130">
        <v>340</v>
      </c>
      <c r="F12" s="83">
        <v>8.6999999999999993</v>
      </c>
      <c r="G12" s="83">
        <v>3.5</v>
      </c>
      <c r="H12" s="69">
        <v>12.2</v>
      </c>
    </row>
    <row r="13" spans="1:8" x14ac:dyDescent="0.2">
      <c r="B13" s="10" t="s">
        <v>213</v>
      </c>
      <c r="C13" s="51">
        <v>290</v>
      </c>
      <c r="D13" s="51">
        <v>100</v>
      </c>
      <c r="E13" s="130">
        <v>390</v>
      </c>
      <c r="F13" s="83">
        <v>2.4</v>
      </c>
      <c r="G13" s="83">
        <v>15.5</v>
      </c>
      <c r="H13" s="69">
        <v>17.899999999999999</v>
      </c>
    </row>
    <row r="14" spans="1:8" x14ac:dyDescent="0.2">
      <c r="B14" s="10" t="s">
        <v>214</v>
      </c>
      <c r="C14" s="51">
        <v>330</v>
      </c>
      <c r="D14" s="51">
        <v>90</v>
      </c>
      <c r="E14" s="130">
        <v>420</v>
      </c>
      <c r="F14" s="83">
        <v>3.3</v>
      </c>
      <c r="G14" s="83">
        <v>10.7</v>
      </c>
      <c r="H14" s="69">
        <v>14.1</v>
      </c>
    </row>
    <row r="15" spans="1:8" x14ac:dyDescent="0.2">
      <c r="B15" s="10" t="s">
        <v>215</v>
      </c>
      <c r="C15" s="51">
        <v>260</v>
      </c>
      <c r="D15" s="51">
        <v>110</v>
      </c>
      <c r="E15" s="130">
        <v>370</v>
      </c>
      <c r="F15" s="83">
        <v>3.3</v>
      </c>
      <c r="G15" s="83">
        <v>3.2</v>
      </c>
      <c r="H15" s="69">
        <v>6.4</v>
      </c>
    </row>
    <row r="16" spans="1:8" ht="25.5" customHeight="1" x14ac:dyDescent="0.2">
      <c r="A16" s="131" t="s">
        <v>105</v>
      </c>
      <c r="B16" s="10"/>
      <c r="C16" s="126">
        <v>110</v>
      </c>
      <c r="D16" s="126">
        <v>40</v>
      </c>
      <c r="E16" s="127">
        <v>150</v>
      </c>
      <c r="F16" s="128">
        <v>1.1000000000000001</v>
      </c>
      <c r="G16" s="128">
        <v>1.3</v>
      </c>
      <c r="H16" s="129">
        <v>2.4</v>
      </c>
    </row>
    <row r="17" spans="1:8" x14ac:dyDescent="0.2">
      <c r="B17" s="10" t="s">
        <v>216</v>
      </c>
      <c r="C17" s="51">
        <v>110</v>
      </c>
      <c r="D17" s="51">
        <v>40</v>
      </c>
      <c r="E17" s="130">
        <v>150</v>
      </c>
      <c r="F17" s="83">
        <v>1.1000000000000001</v>
      </c>
      <c r="G17" s="83">
        <v>1.3</v>
      </c>
      <c r="H17" s="69">
        <v>2.4</v>
      </c>
    </row>
    <row r="18" spans="1:8" ht="2.4500000000000002" customHeight="1" x14ac:dyDescent="0.2">
      <c r="A18" s="76"/>
      <c r="B18" s="132"/>
      <c r="C18" s="73"/>
      <c r="D18" s="73"/>
      <c r="E18" s="133"/>
      <c r="F18" s="134"/>
      <c r="G18" s="134"/>
      <c r="H18" s="135"/>
    </row>
    <row r="19" spans="1:8" ht="14.45" customHeight="1" x14ac:dyDescent="0.2">
      <c r="A19" s="10"/>
      <c r="B19" s="10"/>
    </row>
    <row r="20" spans="1:8" ht="14.25" x14ac:dyDescent="0.2">
      <c r="A20" s="88">
        <v>1</v>
      </c>
      <c r="B20" s="1" t="s">
        <v>217</v>
      </c>
    </row>
    <row r="21" spans="1:8" ht="65.25" customHeight="1" x14ac:dyDescent="0.2">
      <c r="A21" s="88">
        <v>2</v>
      </c>
      <c r="B21" s="7" t="s">
        <v>218</v>
      </c>
      <c r="C21" s="7"/>
      <c r="D21" s="7"/>
      <c r="E21" s="7"/>
      <c r="F21" s="7"/>
      <c r="G21" s="7"/>
      <c r="H21" s="7"/>
    </row>
    <row r="22" spans="1:8" ht="26.65" customHeight="1" x14ac:dyDescent="0.2">
      <c r="A22" s="79">
        <v>3</v>
      </c>
      <c r="B22" s="80" t="s">
        <v>219</v>
      </c>
      <c r="C22" s="80"/>
      <c r="D22" s="80"/>
      <c r="E22" s="80"/>
      <c r="F22" s="80"/>
      <c r="G22" s="80"/>
      <c r="H22" s="80"/>
    </row>
    <row r="23" spans="1:8" ht="14.25" x14ac:dyDescent="0.2">
      <c r="A23" s="88">
        <v>4</v>
      </c>
      <c r="B23" s="1" t="s">
        <v>154</v>
      </c>
    </row>
    <row r="24" spans="1:8" x14ac:dyDescent="0.2">
      <c r="A24" s="1" t="s">
        <v>50</v>
      </c>
      <c r="B24" s="1" t="s">
        <v>157</v>
      </c>
    </row>
    <row r="25" spans="1:8" x14ac:dyDescent="0.2">
      <c r="A25" s="1" t="s">
        <v>45</v>
      </c>
      <c r="B25" s="1" t="s">
        <v>158</v>
      </c>
    </row>
    <row r="28" spans="1:8" ht="28.15" customHeight="1" x14ac:dyDescent="0.2">
      <c r="A28" s="136" t="s">
        <v>220</v>
      </c>
      <c r="B28" s="136"/>
      <c r="C28" s="136"/>
      <c r="D28" s="136"/>
      <c r="E28" s="136"/>
      <c r="F28" s="136"/>
      <c r="G28" s="136"/>
      <c r="H28" s="136"/>
    </row>
    <row r="29" spans="1:8" x14ac:dyDescent="0.2">
      <c r="A29" s="13"/>
      <c r="B29" s="13"/>
    </row>
    <row r="30" spans="1:8" ht="15" x14ac:dyDescent="0.35">
      <c r="A30" s="41" t="s">
        <v>89</v>
      </c>
      <c r="B30" s="41"/>
      <c r="C30" s="41" t="s">
        <v>184</v>
      </c>
      <c r="D30" s="41"/>
      <c r="E30" s="41"/>
    </row>
    <row r="31" spans="1:8" ht="15" x14ac:dyDescent="0.35">
      <c r="A31" s="109"/>
      <c r="B31" s="109"/>
      <c r="C31" s="45" t="s">
        <v>93</v>
      </c>
      <c r="D31" s="45" t="s">
        <v>221</v>
      </c>
      <c r="E31" s="125" t="s">
        <v>173</v>
      </c>
    </row>
    <row r="32" spans="1:8" x14ac:dyDescent="0.2">
      <c r="A32" s="15" t="s">
        <v>202</v>
      </c>
      <c r="B32" s="10"/>
      <c r="C32" s="126">
        <v>330</v>
      </c>
      <c r="D32" s="126">
        <v>190</v>
      </c>
      <c r="E32" s="127">
        <v>510</v>
      </c>
    </row>
    <row r="33" spans="1:8" x14ac:dyDescent="0.2">
      <c r="B33" s="10" t="s">
        <v>207</v>
      </c>
      <c r="C33" s="51">
        <v>50</v>
      </c>
      <c r="D33" s="51">
        <v>30</v>
      </c>
      <c r="E33" s="130">
        <v>80</v>
      </c>
      <c r="G33" s="137"/>
    </row>
    <row r="34" spans="1:8" x14ac:dyDescent="0.2">
      <c r="B34" s="10" t="s">
        <v>208</v>
      </c>
      <c r="C34" s="51">
        <v>70</v>
      </c>
      <c r="D34" s="51">
        <v>40</v>
      </c>
      <c r="E34" s="130">
        <v>110</v>
      </c>
      <c r="G34" s="137"/>
    </row>
    <row r="35" spans="1:8" x14ac:dyDescent="0.2">
      <c r="B35" s="10" t="s">
        <v>209</v>
      </c>
      <c r="C35" s="51">
        <v>90</v>
      </c>
      <c r="D35" s="51">
        <v>50</v>
      </c>
      <c r="E35" s="130">
        <v>140</v>
      </c>
      <c r="G35" s="137"/>
    </row>
    <row r="36" spans="1:8" x14ac:dyDescent="0.2">
      <c r="B36" s="10" t="s">
        <v>210</v>
      </c>
      <c r="C36" s="51">
        <v>110</v>
      </c>
      <c r="D36" s="51">
        <v>70</v>
      </c>
      <c r="E36" s="130">
        <v>180</v>
      </c>
      <c r="G36" s="137"/>
    </row>
    <row r="37" spans="1:8" ht="26.45" customHeight="1" x14ac:dyDescent="0.2">
      <c r="A37" s="131" t="s">
        <v>211</v>
      </c>
      <c r="B37" s="10"/>
      <c r="C37" s="126">
        <v>400</v>
      </c>
      <c r="D37" s="126">
        <v>150</v>
      </c>
      <c r="E37" s="127">
        <v>550</v>
      </c>
      <c r="G37" s="137"/>
    </row>
    <row r="38" spans="1:8" x14ac:dyDescent="0.2">
      <c r="B38" s="10" t="s">
        <v>212</v>
      </c>
      <c r="C38" s="51">
        <v>80</v>
      </c>
      <c r="D38" s="51">
        <v>60</v>
      </c>
      <c r="E38" s="130">
        <v>140</v>
      </c>
      <c r="G38" s="137"/>
    </row>
    <row r="39" spans="1:8" x14ac:dyDescent="0.2">
      <c r="B39" s="10" t="s">
        <v>213</v>
      </c>
      <c r="C39" s="51">
        <v>70</v>
      </c>
      <c r="D39" s="51">
        <v>30</v>
      </c>
      <c r="E39" s="130">
        <v>100</v>
      </c>
      <c r="G39" s="137"/>
    </row>
    <row r="40" spans="1:8" x14ac:dyDescent="0.2">
      <c r="B40" s="10" t="s">
        <v>214</v>
      </c>
      <c r="C40" s="51">
        <v>90</v>
      </c>
      <c r="D40" s="51">
        <v>30</v>
      </c>
      <c r="E40" s="130">
        <v>120</v>
      </c>
      <c r="G40" s="137"/>
    </row>
    <row r="41" spans="1:8" x14ac:dyDescent="0.2">
      <c r="B41" s="10" t="s">
        <v>215</v>
      </c>
      <c r="C41" s="51">
        <v>160</v>
      </c>
      <c r="D41" s="51">
        <v>40</v>
      </c>
      <c r="E41" s="130">
        <v>200</v>
      </c>
      <c r="G41" s="137"/>
    </row>
    <row r="42" spans="1:8" ht="25.5" customHeight="1" x14ac:dyDescent="0.2">
      <c r="A42" s="131" t="s">
        <v>105</v>
      </c>
      <c r="B42" s="10"/>
      <c r="C42" s="126">
        <v>20</v>
      </c>
      <c r="D42" s="126">
        <v>30</v>
      </c>
      <c r="E42" s="127">
        <v>50</v>
      </c>
      <c r="G42" s="137"/>
    </row>
    <row r="43" spans="1:8" x14ac:dyDescent="0.2">
      <c r="B43" s="10" t="s">
        <v>216</v>
      </c>
      <c r="C43" s="51">
        <v>20</v>
      </c>
      <c r="D43" s="51">
        <v>30</v>
      </c>
      <c r="E43" s="130">
        <v>50</v>
      </c>
      <c r="G43" s="137"/>
    </row>
    <row r="44" spans="1:8" ht="2.65" customHeight="1" x14ac:dyDescent="0.2">
      <c r="A44" s="76"/>
      <c r="B44" s="132"/>
      <c r="C44" s="73"/>
      <c r="D44" s="73"/>
      <c r="E44" s="133"/>
      <c r="G44" s="137">
        <v>0</v>
      </c>
    </row>
    <row r="45" spans="1:8" x14ac:dyDescent="0.2">
      <c r="A45" s="10"/>
      <c r="B45" s="10"/>
    </row>
    <row r="46" spans="1:8" ht="14.25" x14ac:dyDescent="0.2">
      <c r="A46" s="88">
        <v>1</v>
      </c>
      <c r="B46" s="1" t="s">
        <v>150</v>
      </c>
    </row>
    <row r="47" spans="1:8" ht="66.75" customHeight="1" x14ac:dyDescent="0.2">
      <c r="A47" s="88">
        <v>2</v>
      </c>
      <c r="B47" s="138" t="s">
        <v>218</v>
      </c>
      <c r="C47" s="138"/>
      <c r="D47" s="138"/>
      <c r="E47" s="138"/>
      <c r="F47" s="138"/>
      <c r="G47" s="138"/>
      <c r="H47" s="138"/>
    </row>
    <row r="48" spans="1:8" ht="26.65" customHeight="1" x14ac:dyDescent="0.2">
      <c r="A48" s="79">
        <v>3</v>
      </c>
      <c r="B48" s="80" t="s">
        <v>219</v>
      </c>
      <c r="C48" s="80"/>
      <c r="D48" s="80"/>
      <c r="E48" s="80"/>
      <c r="F48" s="80"/>
      <c r="G48" s="80"/>
      <c r="H48" s="80"/>
    </row>
    <row r="49" spans="1:8" ht="14.25" x14ac:dyDescent="0.2">
      <c r="A49" s="88">
        <v>4</v>
      </c>
      <c r="B49" s="1" t="s">
        <v>154</v>
      </c>
    </row>
    <row r="50" spans="1:8" x14ac:dyDescent="0.2">
      <c r="A50" s="1" t="s">
        <v>50</v>
      </c>
      <c r="B50" s="1" t="s">
        <v>157</v>
      </c>
    </row>
    <row r="51" spans="1:8" x14ac:dyDescent="0.2">
      <c r="A51" s="1" t="s">
        <v>45</v>
      </c>
      <c r="B51" s="1" t="s">
        <v>158</v>
      </c>
    </row>
    <row r="52" spans="1:8" x14ac:dyDescent="0.2">
      <c r="A52" s="1" t="s">
        <v>180</v>
      </c>
      <c r="B52" s="1" t="s">
        <v>200</v>
      </c>
    </row>
    <row r="55" spans="1:8" x14ac:dyDescent="0.2">
      <c r="C55" s="85"/>
      <c r="D55" s="85"/>
      <c r="E55" s="139"/>
      <c r="G55" s="82"/>
      <c r="H55" s="82"/>
    </row>
    <row r="56" spans="1:8" x14ac:dyDescent="0.2">
      <c r="C56" s="85"/>
      <c r="D56" s="85"/>
      <c r="E56" s="139"/>
      <c r="G56" s="82"/>
      <c r="H56" s="82"/>
    </row>
    <row r="57" spans="1:8" x14ac:dyDescent="0.2">
      <c r="C57" s="85"/>
      <c r="D57" s="85"/>
      <c r="E57" s="139"/>
      <c r="G57" s="82"/>
      <c r="H57" s="82"/>
    </row>
    <row r="58" spans="1:8" x14ac:dyDescent="0.2">
      <c r="C58" s="85"/>
      <c r="D58" s="85"/>
      <c r="E58" s="139"/>
      <c r="G58" s="82"/>
      <c r="H58" s="82"/>
    </row>
    <row r="59" spans="1:8" x14ac:dyDescent="0.2">
      <c r="C59" s="85"/>
      <c r="D59" s="85"/>
      <c r="E59" s="139"/>
      <c r="G59" s="82"/>
      <c r="H59" s="82"/>
    </row>
  </sheetData>
  <mergeCells count="12">
    <mergeCell ref="B48:H48"/>
    <mergeCell ref="B21:H21"/>
    <mergeCell ref="B22:H22"/>
    <mergeCell ref="A28:H28"/>
    <mergeCell ref="A30:B31"/>
    <mergeCell ref="C30:E30"/>
    <mergeCell ref="B47:H47"/>
    <mergeCell ref="A1:B1"/>
    <mergeCell ref="A2:H2"/>
    <mergeCell ref="A4:B5"/>
    <mergeCell ref="C4:E4"/>
    <mergeCell ref="F4:H4"/>
  </mergeCells>
  <hyperlinks>
    <hyperlink ref="A1:B1" location="ContentsHead" display="ContentsHead" xr:uid="{F2B6CA7D-6ED4-4B27-9314-1A29796DED83}"/>
  </hyperlinks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2CCFA3-C7DB-4ADA-9DFD-F90996360F9A}">
  <sheetPr codeName="Sheet18"/>
  <dimension ref="A1:Q54"/>
  <sheetViews>
    <sheetView zoomScaleNormal="100" workbookViewId="0">
      <pane ySplit="4" topLeftCell="A5" activePane="bottomLeft" state="frozen"/>
      <selection pane="bottomLeft" sqref="A1:B1"/>
    </sheetView>
  </sheetViews>
  <sheetFormatPr defaultColWidth="0" defaultRowHeight="12.75" x14ac:dyDescent="0.2"/>
  <cols>
    <col min="1" max="1" width="2.7109375" style="1" customWidth="1"/>
    <col min="2" max="2" width="24.42578125" style="1" customWidth="1"/>
    <col min="3" max="3" width="14.42578125" style="31" customWidth="1"/>
    <col min="4" max="4" width="19.28515625" style="140" customWidth="1"/>
    <col min="5" max="6" width="8.85546875" style="1" customWidth="1"/>
    <col min="7" max="17" width="0" style="1" hidden="1"/>
    <col min="18" max="16384" width="7" style="1" hidden="1"/>
  </cols>
  <sheetData>
    <row r="1" spans="1:6" x14ac:dyDescent="0.2">
      <c r="A1" s="35" t="s">
        <v>53</v>
      </c>
      <c r="B1" s="35"/>
    </row>
    <row r="2" spans="1:6" ht="29.45" customHeight="1" x14ac:dyDescent="0.2">
      <c r="A2" s="141" t="s">
        <v>222</v>
      </c>
      <c r="B2" s="141"/>
      <c r="C2" s="141"/>
      <c r="D2" s="141"/>
      <c r="E2" s="13"/>
      <c r="F2" s="13"/>
    </row>
    <row r="3" spans="1:6" ht="7.15" customHeight="1" x14ac:dyDescent="0.2"/>
    <row r="4" spans="1:6" ht="30" x14ac:dyDescent="0.35">
      <c r="A4" s="142" t="s">
        <v>89</v>
      </c>
      <c r="B4" s="142"/>
      <c r="C4" s="143" t="s">
        <v>184</v>
      </c>
      <c r="D4" s="144" t="s">
        <v>223</v>
      </c>
    </row>
    <row r="5" spans="1:6" x14ac:dyDescent="0.2">
      <c r="A5" s="13" t="s">
        <v>104</v>
      </c>
      <c r="B5" s="13"/>
      <c r="C5" s="145"/>
      <c r="D5" s="146"/>
    </row>
    <row r="6" spans="1:6" ht="12.4" customHeight="1" x14ac:dyDescent="0.2">
      <c r="B6" s="59" t="s">
        <v>202</v>
      </c>
      <c r="C6" s="145">
        <v>1580</v>
      </c>
      <c r="D6" s="147">
        <v>11.9</v>
      </c>
      <c r="E6" s="56"/>
    </row>
    <row r="7" spans="1:6" ht="12.4" customHeight="1" x14ac:dyDescent="0.2">
      <c r="B7" s="59" t="s">
        <v>211</v>
      </c>
      <c r="C7" s="145">
        <v>890</v>
      </c>
      <c r="D7" s="147">
        <v>7.4</v>
      </c>
      <c r="E7" s="56"/>
    </row>
    <row r="8" spans="1:6" ht="12.4" customHeight="1" x14ac:dyDescent="0.2">
      <c r="B8" s="59" t="s">
        <v>105</v>
      </c>
      <c r="C8" s="202">
        <v>30</v>
      </c>
      <c r="D8" s="202">
        <v>0.3</v>
      </c>
      <c r="E8" s="56"/>
    </row>
    <row r="9" spans="1:6" ht="26.45" customHeight="1" x14ac:dyDescent="0.2">
      <c r="A9" s="13" t="s">
        <v>106</v>
      </c>
      <c r="B9" s="13"/>
      <c r="C9" s="145"/>
      <c r="D9" s="146"/>
    </row>
    <row r="10" spans="1:6" ht="12.4" customHeight="1" x14ac:dyDescent="0.2">
      <c r="B10" s="59" t="s">
        <v>207</v>
      </c>
      <c r="C10" s="145">
        <v>410</v>
      </c>
      <c r="D10" s="147">
        <v>3</v>
      </c>
    </row>
    <row r="11" spans="1:6" ht="12.4" customHeight="1" x14ac:dyDescent="0.2">
      <c r="B11" s="59" t="s">
        <v>208</v>
      </c>
      <c r="C11" s="145">
        <v>490</v>
      </c>
      <c r="D11" s="147">
        <v>3.7</v>
      </c>
    </row>
    <row r="12" spans="1:6" ht="12.4" customHeight="1" x14ac:dyDescent="0.2">
      <c r="B12" s="59" t="s">
        <v>209</v>
      </c>
      <c r="C12" s="145">
        <v>410</v>
      </c>
      <c r="D12" s="147">
        <v>3.2</v>
      </c>
    </row>
    <row r="13" spans="1:6" ht="12.4" customHeight="1" x14ac:dyDescent="0.2">
      <c r="B13" s="59" t="s">
        <v>210</v>
      </c>
      <c r="C13" s="145">
        <v>270</v>
      </c>
      <c r="D13" s="147">
        <v>2</v>
      </c>
    </row>
    <row r="14" spans="1:6" ht="25.9" customHeight="1" x14ac:dyDescent="0.2">
      <c r="B14" s="59" t="s">
        <v>212</v>
      </c>
      <c r="C14" s="145">
        <v>320</v>
      </c>
      <c r="D14" s="147">
        <v>2.5</v>
      </c>
    </row>
    <row r="15" spans="1:6" ht="12.4" customHeight="1" x14ac:dyDescent="0.2">
      <c r="B15" s="59" t="s">
        <v>213</v>
      </c>
      <c r="C15" s="145">
        <v>270</v>
      </c>
      <c r="D15" s="147">
        <v>2.2000000000000002</v>
      </c>
    </row>
    <row r="16" spans="1:6" ht="12.4" customHeight="1" x14ac:dyDescent="0.2">
      <c r="B16" s="59" t="s">
        <v>214</v>
      </c>
      <c r="C16" s="145">
        <v>200</v>
      </c>
      <c r="D16" s="147">
        <v>1.8</v>
      </c>
    </row>
    <row r="17" spans="1:4" ht="12.4" customHeight="1" x14ac:dyDescent="0.2">
      <c r="B17" s="59" t="s">
        <v>215</v>
      </c>
      <c r="C17" s="145">
        <v>100</v>
      </c>
      <c r="D17" s="147">
        <v>0.9</v>
      </c>
    </row>
    <row r="18" spans="1:4" ht="26.25" customHeight="1" x14ac:dyDescent="0.2">
      <c r="B18" s="59" t="s">
        <v>216</v>
      </c>
      <c r="C18" s="145">
        <v>20</v>
      </c>
      <c r="D18" s="147">
        <v>0.2</v>
      </c>
    </row>
    <row r="19" spans="1:4" ht="26.45" customHeight="1" x14ac:dyDescent="0.2">
      <c r="A19" s="13" t="s">
        <v>116</v>
      </c>
      <c r="B19" s="13"/>
      <c r="C19" s="145"/>
      <c r="D19" s="146"/>
    </row>
    <row r="20" spans="1:4" x14ac:dyDescent="0.2">
      <c r="B20" s="66" t="s">
        <v>224</v>
      </c>
      <c r="C20" s="145">
        <v>120</v>
      </c>
      <c r="D20" s="147">
        <v>0.8</v>
      </c>
    </row>
    <row r="21" spans="1:4" x14ac:dyDescent="0.2">
      <c r="B21" s="66" t="s">
        <v>225</v>
      </c>
      <c r="C21" s="145">
        <v>150</v>
      </c>
      <c r="D21" s="147">
        <v>1</v>
      </c>
    </row>
    <row r="22" spans="1:4" x14ac:dyDescent="0.2">
      <c r="B22" s="66" t="s">
        <v>226</v>
      </c>
      <c r="C22" s="145">
        <v>150</v>
      </c>
      <c r="D22" s="147">
        <v>1.1000000000000001</v>
      </c>
    </row>
    <row r="23" spans="1:4" x14ac:dyDescent="0.2">
      <c r="B23" s="66" t="s">
        <v>227</v>
      </c>
      <c r="C23" s="145">
        <v>160</v>
      </c>
      <c r="D23" s="147">
        <v>1.2</v>
      </c>
    </row>
    <row r="24" spans="1:4" x14ac:dyDescent="0.2">
      <c r="B24" s="66" t="s">
        <v>228</v>
      </c>
      <c r="C24" s="145">
        <v>180</v>
      </c>
      <c r="D24" s="147">
        <v>1.3</v>
      </c>
    </row>
    <row r="25" spans="1:4" x14ac:dyDescent="0.2">
      <c r="B25" s="66" t="s">
        <v>229</v>
      </c>
      <c r="C25" s="145">
        <v>150</v>
      </c>
      <c r="D25" s="147">
        <v>1.2</v>
      </c>
    </row>
    <row r="26" spans="1:4" x14ac:dyDescent="0.2">
      <c r="B26" s="66" t="s">
        <v>230</v>
      </c>
      <c r="C26" s="145">
        <v>120</v>
      </c>
      <c r="D26" s="147">
        <v>0.9</v>
      </c>
    </row>
    <row r="27" spans="1:4" x14ac:dyDescent="0.2">
      <c r="B27" s="66" t="s">
        <v>231</v>
      </c>
      <c r="C27" s="145">
        <v>150</v>
      </c>
      <c r="D27" s="147">
        <v>1.3</v>
      </c>
    </row>
    <row r="28" spans="1:4" x14ac:dyDescent="0.2">
      <c r="B28" s="66" t="s">
        <v>232</v>
      </c>
      <c r="C28" s="145">
        <v>140</v>
      </c>
      <c r="D28" s="147">
        <v>1</v>
      </c>
    </row>
    <row r="29" spans="1:4" x14ac:dyDescent="0.2">
      <c r="B29" s="66" t="s">
        <v>233</v>
      </c>
      <c r="C29" s="145">
        <v>90</v>
      </c>
      <c r="D29" s="147">
        <v>0.6</v>
      </c>
    </row>
    <row r="30" spans="1:4" x14ac:dyDescent="0.2">
      <c r="B30" s="66" t="s">
        <v>234</v>
      </c>
      <c r="C30" s="145">
        <v>70</v>
      </c>
      <c r="D30" s="147">
        <v>0.5</v>
      </c>
    </row>
    <row r="31" spans="1:4" x14ac:dyDescent="0.2">
      <c r="B31" s="66" t="s">
        <v>235</v>
      </c>
      <c r="C31" s="145">
        <v>110</v>
      </c>
      <c r="D31" s="147">
        <v>0.8</v>
      </c>
    </row>
    <row r="32" spans="1:4" ht="26.45" customHeight="1" x14ac:dyDescent="0.2">
      <c r="B32" s="66" t="s">
        <v>236</v>
      </c>
      <c r="C32" s="145">
        <v>120</v>
      </c>
      <c r="D32" s="147">
        <v>0.9</v>
      </c>
    </row>
    <row r="33" spans="1:4" x14ac:dyDescent="0.2">
      <c r="B33" s="66" t="s">
        <v>237</v>
      </c>
      <c r="C33" s="145">
        <v>110</v>
      </c>
      <c r="D33" s="147">
        <v>0.8</v>
      </c>
    </row>
    <row r="34" spans="1:4" x14ac:dyDescent="0.2">
      <c r="B34" s="66" t="s">
        <v>238</v>
      </c>
      <c r="C34" s="145">
        <v>100</v>
      </c>
      <c r="D34" s="147">
        <v>0.8</v>
      </c>
    </row>
    <row r="35" spans="1:4" x14ac:dyDescent="0.2">
      <c r="B35" s="66" t="s">
        <v>239</v>
      </c>
      <c r="C35" s="145">
        <v>100</v>
      </c>
      <c r="D35" s="147">
        <v>0.8</v>
      </c>
    </row>
    <row r="36" spans="1:4" x14ac:dyDescent="0.2">
      <c r="B36" s="66" t="s">
        <v>240</v>
      </c>
      <c r="C36" s="145">
        <v>110</v>
      </c>
      <c r="D36" s="147">
        <v>0.9</v>
      </c>
    </row>
    <row r="37" spans="1:4" x14ac:dyDescent="0.2">
      <c r="B37" s="66" t="s">
        <v>241</v>
      </c>
      <c r="C37" s="145">
        <v>70</v>
      </c>
      <c r="D37" s="147">
        <v>0.6</v>
      </c>
    </row>
    <row r="38" spans="1:4" x14ac:dyDescent="0.2">
      <c r="B38" s="66" t="s">
        <v>242</v>
      </c>
      <c r="C38" s="145">
        <v>80</v>
      </c>
      <c r="D38" s="147">
        <v>0.6</v>
      </c>
    </row>
    <row r="39" spans="1:4" x14ac:dyDescent="0.2">
      <c r="B39" s="66" t="s">
        <v>243</v>
      </c>
      <c r="C39" s="145">
        <v>60</v>
      </c>
      <c r="D39" s="147">
        <v>0.6</v>
      </c>
    </row>
    <row r="40" spans="1:4" x14ac:dyDescent="0.2">
      <c r="B40" s="66" t="s">
        <v>244</v>
      </c>
      <c r="C40" s="145">
        <v>60</v>
      </c>
      <c r="D40" s="147">
        <v>0.5</v>
      </c>
    </row>
    <row r="41" spans="1:4" x14ac:dyDescent="0.2">
      <c r="B41" s="66" t="s">
        <v>245</v>
      </c>
      <c r="C41" s="202">
        <v>50</v>
      </c>
      <c r="D41" s="202">
        <v>0.4</v>
      </c>
    </row>
    <row r="42" spans="1:4" x14ac:dyDescent="0.2">
      <c r="B42" s="66" t="s">
        <v>246</v>
      </c>
      <c r="C42" s="202">
        <v>30</v>
      </c>
      <c r="D42" s="202">
        <v>0.3</v>
      </c>
    </row>
    <row r="43" spans="1:4" x14ac:dyDescent="0.2">
      <c r="B43" s="66" t="s">
        <v>247</v>
      </c>
      <c r="C43" s="202">
        <v>20</v>
      </c>
      <c r="D43" s="202">
        <v>0.2</v>
      </c>
    </row>
    <row r="44" spans="1:4" ht="26.25" customHeight="1" x14ac:dyDescent="0.2">
      <c r="B44" s="66" t="s">
        <v>141</v>
      </c>
      <c r="C44" s="202">
        <v>10</v>
      </c>
      <c r="D44" s="202">
        <v>0.1</v>
      </c>
    </row>
    <row r="45" spans="1:4" ht="12.75" customHeight="1" x14ac:dyDescent="0.2">
      <c r="B45" s="66" t="s">
        <v>142</v>
      </c>
      <c r="C45" s="202">
        <v>10</v>
      </c>
      <c r="D45" s="202">
        <v>0.1</v>
      </c>
    </row>
    <row r="46" spans="1:4" ht="12.75" customHeight="1" x14ac:dyDescent="0.2">
      <c r="B46" s="66" t="s">
        <v>143</v>
      </c>
      <c r="C46" s="202">
        <v>10</v>
      </c>
      <c r="D46" s="202">
        <v>0.1</v>
      </c>
    </row>
    <row r="47" spans="1:4" ht="12.75" customHeight="1" x14ac:dyDescent="0.2">
      <c r="B47" s="66" t="s">
        <v>165</v>
      </c>
      <c r="C47" s="202">
        <v>10</v>
      </c>
      <c r="D47" s="202">
        <v>0.1</v>
      </c>
    </row>
    <row r="48" spans="1:4" ht="2.65" customHeight="1" x14ac:dyDescent="0.2">
      <c r="A48" s="76"/>
      <c r="B48" s="148"/>
      <c r="C48" s="149"/>
      <c r="D48" s="150"/>
    </row>
    <row r="49" spans="1:4" x14ac:dyDescent="0.2">
      <c r="A49" s="10"/>
      <c r="B49" s="10"/>
      <c r="C49" s="145"/>
      <c r="D49" s="146"/>
    </row>
    <row r="50" spans="1:4" ht="26.65" customHeight="1" x14ac:dyDescent="0.2">
      <c r="A50" s="88">
        <v>1</v>
      </c>
      <c r="B50" s="151" t="s">
        <v>248</v>
      </c>
      <c r="C50" s="151"/>
      <c r="D50" s="151"/>
    </row>
    <row r="51" spans="1:4" ht="25.15" customHeight="1" x14ac:dyDescent="0.2">
      <c r="A51" s="89" t="s">
        <v>50</v>
      </c>
      <c r="B51" s="151" t="s">
        <v>157</v>
      </c>
      <c r="C51" s="151"/>
      <c r="D51" s="151"/>
    </row>
    <row r="52" spans="1:4" ht="29.45" customHeight="1" x14ac:dyDescent="0.2">
      <c r="A52" s="89" t="s">
        <v>45</v>
      </c>
      <c r="B52" s="151" t="s">
        <v>158</v>
      </c>
      <c r="C52" s="151"/>
      <c r="D52" s="151"/>
    </row>
    <row r="53" spans="1:4" ht="25.15" customHeight="1" x14ac:dyDescent="0.2">
      <c r="A53" s="152" t="s">
        <v>181</v>
      </c>
      <c r="B53" s="151" t="s">
        <v>249</v>
      </c>
      <c r="C53" s="151"/>
      <c r="D53" s="151"/>
    </row>
    <row r="54" spans="1:4" x14ac:dyDescent="0.2">
      <c r="A54" s="1" t="s">
        <v>180</v>
      </c>
      <c r="B54" s="151" t="s">
        <v>200</v>
      </c>
      <c r="C54" s="151"/>
      <c r="D54" s="151"/>
    </row>
  </sheetData>
  <mergeCells count="8">
    <mergeCell ref="B52:D52"/>
    <mergeCell ref="B53:D53"/>
    <mergeCell ref="B54:D54"/>
    <mergeCell ref="A1:B1"/>
    <mergeCell ref="A2:D2"/>
    <mergeCell ref="A4:B4"/>
    <mergeCell ref="B50:D50"/>
    <mergeCell ref="B51:D51"/>
  </mergeCells>
  <hyperlinks>
    <hyperlink ref="A1:B1" location="ContentsHead" display="ContentsHead" xr:uid="{C7C33DF3-495C-486A-BCA9-884F4B08CA1A}"/>
  </hyperlinks>
  <pageMargins left="0.7" right="0.7" top="0.75" bottom="0.75" header="0.3" footer="0.3"/>
  <pageSetup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431D71-31DF-4A6D-8D0C-5EF40059C9C2}">
  <sheetPr codeName="Sheet23"/>
  <dimension ref="A1:M53"/>
  <sheetViews>
    <sheetView zoomScaleNormal="100" workbookViewId="0">
      <pane ySplit="5" topLeftCell="A6" activePane="bottomLeft" state="frozen"/>
      <selection pane="bottomLeft" sqref="A1:C1"/>
    </sheetView>
  </sheetViews>
  <sheetFormatPr defaultColWidth="0" defaultRowHeight="12.75" x14ac:dyDescent="0.2"/>
  <cols>
    <col min="1" max="1" width="2.7109375" style="1" customWidth="1"/>
    <col min="2" max="2" width="20.7109375" style="1" customWidth="1"/>
    <col min="3" max="3" width="15.140625" style="1" customWidth="1"/>
    <col min="4" max="4" width="19.28515625" style="1" customWidth="1"/>
    <col min="5" max="5" width="8.85546875" style="1" customWidth="1"/>
    <col min="6" max="6" width="8.85546875" style="1" hidden="1" customWidth="1"/>
    <col min="7" max="7" width="0" style="1" hidden="1" customWidth="1"/>
    <col min="8" max="9" width="0" style="1" hidden="1"/>
    <col min="10" max="10" width="8.85546875" style="1" hidden="1"/>
    <col min="11" max="11" width="0" style="1" hidden="1"/>
    <col min="12" max="12" width="8.85546875" style="1" hidden="1"/>
    <col min="13" max="13" width="0" style="1" hidden="1"/>
    <col min="14" max="16384" width="8.85546875" style="1" hidden="1"/>
  </cols>
  <sheetData>
    <row r="1" spans="1:4" x14ac:dyDescent="0.2">
      <c r="A1" s="35" t="s">
        <v>53</v>
      </c>
      <c r="B1" s="35"/>
      <c r="C1" s="35"/>
    </row>
    <row r="2" spans="1:4" ht="31.15" customHeight="1" x14ac:dyDescent="0.2">
      <c r="A2" s="141" t="s">
        <v>250</v>
      </c>
      <c r="B2" s="141"/>
      <c r="C2" s="141"/>
      <c r="D2" s="141"/>
    </row>
    <row r="3" spans="1:4" ht="8.4499999999999993" customHeight="1" x14ac:dyDescent="0.2"/>
    <row r="4" spans="1:4" ht="16.149999999999999" customHeight="1" x14ac:dyDescent="0.35">
      <c r="A4" s="153"/>
      <c r="B4" s="153"/>
      <c r="C4" s="154" t="s">
        <v>251</v>
      </c>
      <c r="D4" s="154"/>
    </row>
    <row r="5" spans="1:4" ht="38.450000000000003" customHeight="1" x14ac:dyDescent="0.35">
      <c r="A5" s="155"/>
      <c r="B5" s="155"/>
      <c r="C5" s="156" t="s">
        <v>163</v>
      </c>
      <c r="D5" s="157" t="s">
        <v>252</v>
      </c>
    </row>
    <row r="6" spans="1:4" x14ac:dyDescent="0.2">
      <c r="A6" s="13" t="s">
        <v>104</v>
      </c>
      <c r="B6" s="13"/>
    </row>
    <row r="7" spans="1:4" x14ac:dyDescent="0.2">
      <c r="A7" s="60"/>
      <c r="B7" s="59" t="s">
        <v>146</v>
      </c>
      <c r="C7" s="158">
        <v>640</v>
      </c>
      <c r="D7" s="159">
        <v>5</v>
      </c>
    </row>
    <row r="8" spans="1:4" x14ac:dyDescent="0.2">
      <c r="A8" s="60"/>
      <c r="B8" s="59" t="s">
        <v>147</v>
      </c>
      <c r="C8" s="158">
        <v>1420</v>
      </c>
      <c r="D8" s="159">
        <v>10.9</v>
      </c>
    </row>
    <row r="9" spans="1:4" x14ac:dyDescent="0.2">
      <c r="A9" s="60"/>
      <c r="B9" s="59" t="s">
        <v>105</v>
      </c>
      <c r="C9" s="158">
        <v>370</v>
      </c>
      <c r="D9" s="159">
        <v>3.1</v>
      </c>
    </row>
    <row r="10" spans="1:4" ht="26.45" customHeight="1" x14ac:dyDescent="0.2">
      <c r="A10" s="13" t="s">
        <v>106</v>
      </c>
      <c r="B10" s="13"/>
      <c r="C10" s="160"/>
      <c r="D10" s="161"/>
    </row>
    <row r="11" spans="1:4" x14ac:dyDescent="0.2">
      <c r="B11" s="59" t="s">
        <v>107</v>
      </c>
      <c r="C11" s="158">
        <v>20</v>
      </c>
      <c r="D11" s="159">
        <v>0.1</v>
      </c>
    </row>
    <row r="12" spans="1:4" x14ac:dyDescent="0.2">
      <c r="B12" s="59" t="s">
        <v>108</v>
      </c>
      <c r="C12" s="158">
        <v>110</v>
      </c>
      <c r="D12" s="159">
        <v>0.9</v>
      </c>
    </row>
    <row r="13" spans="1:4" x14ac:dyDescent="0.2">
      <c r="B13" s="59" t="s">
        <v>109</v>
      </c>
      <c r="C13" s="158">
        <v>220</v>
      </c>
      <c r="D13" s="159">
        <v>1.7</v>
      </c>
    </row>
    <row r="14" spans="1:4" x14ac:dyDescent="0.2">
      <c r="B14" s="59" t="s">
        <v>110</v>
      </c>
      <c r="C14" s="158">
        <v>280</v>
      </c>
      <c r="D14" s="159">
        <v>2.2000000000000002</v>
      </c>
    </row>
    <row r="15" spans="1:4" ht="26.45" customHeight="1" x14ac:dyDescent="0.2">
      <c r="B15" s="59" t="s">
        <v>111</v>
      </c>
      <c r="C15" s="158">
        <v>280</v>
      </c>
      <c r="D15" s="159">
        <v>2</v>
      </c>
    </row>
    <row r="16" spans="1:4" x14ac:dyDescent="0.2">
      <c r="B16" s="59" t="s">
        <v>112</v>
      </c>
      <c r="C16" s="158">
        <v>390</v>
      </c>
      <c r="D16" s="159">
        <v>3.1</v>
      </c>
    </row>
    <row r="17" spans="1:4" x14ac:dyDescent="0.2">
      <c r="B17" s="59" t="s">
        <v>113</v>
      </c>
      <c r="C17" s="158">
        <v>350</v>
      </c>
      <c r="D17" s="159">
        <v>2.5</v>
      </c>
    </row>
    <row r="18" spans="1:4" x14ac:dyDescent="0.2">
      <c r="B18" s="59" t="s">
        <v>114</v>
      </c>
      <c r="C18" s="158">
        <v>410</v>
      </c>
      <c r="D18" s="159">
        <v>3.2</v>
      </c>
    </row>
    <row r="19" spans="1:4" ht="25.5" customHeight="1" x14ac:dyDescent="0.2">
      <c r="B19" s="59" t="s">
        <v>253</v>
      </c>
      <c r="C19" s="158">
        <v>280</v>
      </c>
      <c r="D19" s="159">
        <v>2.4</v>
      </c>
    </row>
    <row r="20" spans="1:4" ht="26.45" customHeight="1" x14ac:dyDescent="0.2">
      <c r="A20" s="13" t="s">
        <v>116</v>
      </c>
    </row>
    <row r="21" spans="1:4" x14ac:dyDescent="0.2">
      <c r="B21" s="66" t="s">
        <v>117</v>
      </c>
      <c r="C21" s="158">
        <v>0</v>
      </c>
      <c r="D21" s="159">
        <v>0</v>
      </c>
    </row>
    <row r="22" spans="1:4" x14ac:dyDescent="0.2">
      <c r="B22" s="66" t="s">
        <v>118</v>
      </c>
      <c r="C22" s="158" t="s">
        <v>194</v>
      </c>
      <c r="D22" s="159" t="s">
        <v>194</v>
      </c>
    </row>
    <row r="23" spans="1:4" x14ac:dyDescent="0.2">
      <c r="B23" s="66" t="s">
        <v>119</v>
      </c>
      <c r="C23" s="158">
        <v>20</v>
      </c>
      <c r="D23" s="159">
        <v>0.1</v>
      </c>
    </row>
    <row r="24" spans="1:4" x14ac:dyDescent="0.2">
      <c r="B24" s="66" t="s">
        <v>120</v>
      </c>
      <c r="C24" s="158">
        <v>20</v>
      </c>
      <c r="D24" s="159">
        <v>0.2</v>
      </c>
    </row>
    <row r="25" spans="1:4" x14ac:dyDescent="0.2">
      <c r="B25" s="66" t="s">
        <v>121</v>
      </c>
      <c r="C25" s="158">
        <v>30</v>
      </c>
      <c r="D25" s="159">
        <v>0.2</v>
      </c>
    </row>
    <row r="26" spans="1:4" x14ac:dyDescent="0.2">
      <c r="B26" s="66" t="s">
        <v>122</v>
      </c>
      <c r="C26" s="158">
        <v>70</v>
      </c>
      <c r="D26" s="159">
        <v>0.5</v>
      </c>
    </row>
    <row r="27" spans="1:4" x14ac:dyDescent="0.2">
      <c r="B27" s="66" t="s">
        <v>123</v>
      </c>
      <c r="C27" s="158">
        <v>70</v>
      </c>
      <c r="D27" s="159">
        <v>0.5</v>
      </c>
    </row>
    <row r="28" spans="1:4" x14ac:dyDescent="0.2">
      <c r="B28" s="66" t="s">
        <v>124</v>
      </c>
      <c r="C28" s="158">
        <v>100</v>
      </c>
      <c r="D28" s="159">
        <v>0.8</v>
      </c>
    </row>
    <row r="29" spans="1:4" x14ac:dyDescent="0.2">
      <c r="B29" s="66" t="s">
        <v>125</v>
      </c>
      <c r="C29" s="158">
        <v>50</v>
      </c>
      <c r="D29" s="159">
        <v>0.4</v>
      </c>
    </row>
    <row r="30" spans="1:4" x14ac:dyDescent="0.2">
      <c r="B30" s="66" t="s">
        <v>126</v>
      </c>
      <c r="C30" s="158">
        <v>100</v>
      </c>
      <c r="D30" s="159">
        <v>0.8</v>
      </c>
    </row>
    <row r="31" spans="1:4" x14ac:dyDescent="0.2">
      <c r="B31" s="66" t="s">
        <v>127</v>
      </c>
      <c r="C31" s="158">
        <v>100</v>
      </c>
      <c r="D31" s="159">
        <v>0.8</v>
      </c>
    </row>
    <row r="32" spans="1:4" x14ac:dyDescent="0.2">
      <c r="B32" s="66" t="s">
        <v>128</v>
      </c>
      <c r="C32" s="158">
        <v>90</v>
      </c>
      <c r="D32" s="159">
        <v>0.7</v>
      </c>
    </row>
    <row r="33" spans="2:4" ht="26.45" customHeight="1" x14ac:dyDescent="0.2">
      <c r="B33" s="66" t="s">
        <v>129</v>
      </c>
      <c r="C33" s="158">
        <v>110</v>
      </c>
      <c r="D33" s="159">
        <v>0.8</v>
      </c>
    </row>
    <row r="34" spans="2:4" x14ac:dyDescent="0.2">
      <c r="B34" s="66" t="s">
        <v>130</v>
      </c>
      <c r="C34" s="158">
        <v>90</v>
      </c>
      <c r="D34" s="159">
        <v>0.6</v>
      </c>
    </row>
    <row r="35" spans="2:4" x14ac:dyDescent="0.2">
      <c r="B35" s="66" t="s">
        <v>131</v>
      </c>
      <c r="C35" s="158">
        <v>90</v>
      </c>
      <c r="D35" s="159">
        <v>0.7</v>
      </c>
    </row>
    <row r="36" spans="2:4" x14ac:dyDescent="0.2">
      <c r="B36" s="66" t="s">
        <v>132</v>
      </c>
      <c r="C36" s="158">
        <v>140</v>
      </c>
      <c r="D36" s="159">
        <v>1.1000000000000001</v>
      </c>
    </row>
    <row r="37" spans="2:4" x14ac:dyDescent="0.2">
      <c r="B37" s="66" t="s">
        <v>133</v>
      </c>
      <c r="C37" s="158">
        <v>120</v>
      </c>
      <c r="D37" s="159">
        <v>1</v>
      </c>
    </row>
    <row r="38" spans="2:4" x14ac:dyDescent="0.2">
      <c r="B38" s="66" t="s">
        <v>134</v>
      </c>
      <c r="C38" s="158">
        <v>130</v>
      </c>
      <c r="D38" s="159">
        <v>1</v>
      </c>
    </row>
    <row r="39" spans="2:4" x14ac:dyDescent="0.2">
      <c r="B39" s="66" t="s">
        <v>135</v>
      </c>
      <c r="C39" s="158">
        <v>100</v>
      </c>
      <c r="D39" s="159">
        <v>0.8</v>
      </c>
    </row>
    <row r="40" spans="2:4" x14ac:dyDescent="0.2">
      <c r="B40" s="66" t="s">
        <v>136</v>
      </c>
      <c r="C40" s="158">
        <v>130</v>
      </c>
      <c r="D40" s="159">
        <v>0.9</v>
      </c>
    </row>
    <row r="41" spans="2:4" x14ac:dyDescent="0.2">
      <c r="B41" s="66" t="s">
        <v>137</v>
      </c>
      <c r="C41" s="158">
        <v>120</v>
      </c>
      <c r="D41" s="159">
        <v>0.8</v>
      </c>
    </row>
    <row r="42" spans="2:4" x14ac:dyDescent="0.2">
      <c r="B42" s="66" t="s">
        <v>138</v>
      </c>
      <c r="C42" s="158">
        <v>150</v>
      </c>
      <c r="D42" s="159">
        <v>1.2</v>
      </c>
    </row>
    <row r="43" spans="2:4" x14ac:dyDescent="0.2">
      <c r="B43" s="66" t="s">
        <v>139</v>
      </c>
      <c r="C43" s="158">
        <v>100</v>
      </c>
      <c r="D43" s="159">
        <v>0.7</v>
      </c>
    </row>
    <row r="44" spans="2:4" x14ac:dyDescent="0.2">
      <c r="B44" s="66" t="s">
        <v>140</v>
      </c>
      <c r="C44" s="158">
        <v>160</v>
      </c>
      <c r="D44" s="159">
        <v>1.3</v>
      </c>
    </row>
    <row r="45" spans="2:4" ht="26.25" customHeight="1" x14ac:dyDescent="0.2">
      <c r="B45" s="66" t="s">
        <v>254</v>
      </c>
      <c r="C45" s="158">
        <v>140</v>
      </c>
      <c r="D45" s="159">
        <v>1.2</v>
      </c>
    </row>
    <row r="46" spans="2:4" ht="12.75" customHeight="1" x14ac:dyDescent="0.2">
      <c r="B46" s="66" t="s">
        <v>255</v>
      </c>
      <c r="C46" s="158">
        <v>60</v>
      </c>
      <c r="D46" s="159">
        <v>0.5</v>
      </c>
    </row>
    <row r="47" spans="2:4" ht="12.75" customHeight="1" x14ac:dyDescent="0.2">
      <c r="B47" s="66" t="s">
        <v>256</v>
      </c>
      <c r="C47" s="158">
        <v>80</v>
      </c>
      <c r="D47" s="159">
        <v>0.7</v>
      </c>
    </row>
    <row r="48" spans="2:4" ht="12.75" customHeight="1" x14ac:dyDescent="0.2">
      <c r="B48" s="66" t="s">
        <v>257</v>
      </c>
      <c r="C48" s="158">
        <v>90</v>
      </c>
      <c r="D48" s="159">
        <v>0.8</v>
      </c>
    </row>
    <row r="49" spans="1:4" ht="2.65" customHeight="1" x14ac:dyDescent="0.2">
      <c r="A49" s="76"/>
      <c r="B49" s="162"/>
      <c r="C49" s="163"/>
      <c r="D49" s="164"/>
    </row>
    <row r="50" spans="1:4" x14ac:dyDescent="0.2">
      <c r="B50" s="57"/>
      <c r="C50" s="160"/>
      <c r="D50" s="161"/>
    </row>
    <row r="51" spans="1:4" ht="58.9" customHeight="1" x14ac:dyDescent="0.2">
      <c r="A51" s="88">
        <v>1</v>
      </c>
      <c r="B51" s="151" t="s">
        <v>258</v>
      </c>
      <c r="C51" s="151"/>
      <c r="D51" s="151"/>
    </row>
    <row r="52" spans="1:4" ht="57" customHeight="1" x14ac:dyDescent="0.2">
      <c r="A52" s="88">
        <v>2</v>
      </c>
      <c r="B52" s="151" t="s">
        <v>259</v>
      </c>
      <c r="C52" s="151"/>
      <c r="D52" s="151"/>
    </row>
    <row r="53" spans="1:4" x14ac:dyDescent="0.2">
      <c r="A53" s="1" t="s">
        <v>180</v>
      </c>
      <c r="B53" s="151" t="s">
        <v>200</v>
      </c>
      <c r="C53" s="151"/>
      <c r="D53" s="151"/>
    </row>
  </sheetData>
  <mergeCells count="7">
    <mergeCell ref="B53:D53"/>
    <mergeCell ref="A1:C1"/>
    <mergeCell ref="A2:D2"/>
    <mergeCell ref="A4:B5"/>
    <mergeCell ref="C4:D4"/>
    <mergeCell ref="B51:D51"/>
    <mergeCell ref="B52:D52"/>
  </mergeCells>
  <hyperlinks>
    <hyperlink ref="A1:B1" location="Contents!A1" display="Back to contents" xr:uid="{64C00A32-D1D0-4A0A-817A-5203C6873FD3}"/>
    <hyperlink ref="A1:C1" location="ContentsHead" display="ContentsHead" xr:uid="{FC67CB03-C965-4602-9120-77E3141781C8}"/>
  </hyperlinks>
  <pageMargins left="0.7" right="0.7" top="0.75" bottom="0.75" header="0.3" footer="0.3"/>
  <pageSetup paperSize="9" orientation="portrait" horizontalDpi="300" verticalDpi="30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44681C-82CD-4F57-82A6-B455A4E795F9}">
  <sheetPr codeName="Sheet24"/>
  <dimension ref="A1:E54"/>
  <sheetViews>
    <sheetView showGridLines="0" zoomScaleNormal="100" workbookViewId="0">
      <pane ySplit="4" topLeftCell="A5" activePane="bottomLeft" state="frozen"/>
      <selection pane="bottomLeft" sqref="A1:B1"/>
    </sheetView>
  </sheetViews>
  <sheetFormatPr defaultColWidth="0" defaultRowHeight="15" x14ac:dyDescent="0.25"/>
  <cols>
    <col min="1" max="1" width="2.7109375" customWidth="1"/>
    <col min="2" max="2" width="20.7109375" customWidth="1"/>
    <col min="3" max="3" width="25.28515625" customWidth="1"/>
    <col min="4" max="5" width="8.85546875" customWidth="1"/>
    <col min="6" max="16384" width="8.85546875" hidden="1"/>
  </cols>
  <sheetData>
    <row r="1" spans="1:5" s="1" customFormat="1" ht="12.75" x14ac:dyDescent="0.2">
      <c r="A1" s="35" t="s">
        <v>53</v>
      </c>
      <c r="B1" s="35"/>
      <c r="C1" s="82"/>
    </row>
    <row r="2" spans="1:5" s="1" customFormat="1" ht="30" customHeight="1" x14ac:dyDescent="0.2">
      <c r="A2" s="141" t="s">
        <v>260</v>
      </c>
      <c r="B2" s="141"/>
      <c r="C2" s="141"/>
      <c r="D2" s="13"/>
      <c r="E2" s="13"/>
    </row>
    <row r="3" spans="1:5" s="1" customFormat="1" ht="3.6" customHeight="1" x14ac:dyDescent="0.2">
      <c r="C3" s="82"/>
    </row>
    <row r="4" spans="1:5" s="1" customFormat="1" ht="32.450000000000003" customHeight="1" x14ac:dyDescent="0.35">
      <c r="A4" s="153"/>
      <c r="B4" s="153"/>
      <c r="C4" s="165" t="s">
        <v>72</v>
      </c>
    </row>
    <row r="5" spans="1:5" s="1" customFormat="1" ht="12.75" x14ac:dyDescent="0.2">
      <c r="A5" s="13" t="s">
        <v>104</v>
      </c>
      <c r="B5" s="13"/>
      <c r="C5" s="82"/>
    </row>
    <row r="6" spans="1:5" s="1" customFormat="1" ht="12.4" customHeight="1" x14ac:dyDescent="0.2">
      <c r="A6" s="60"/>
      <c r="B6" s="1" t="s">
        <v>42</v>
      </c>
      <c r="C6" s="159">
        <v>219.5</v>
      </c>
    </row>
    <row r="7" spans="1:5" s="1" customFormat="1" ht="12.4" customHeight="1" x14ac:dyDescent="0.2">
      <c r="A7" s="60"/>
      <c r="B7" s="59" t="s">
        <v>147</v>
      </c>
      <c r="C7" s="159">
        <v>232.9</v>
      </c>
    </row>
    <row r="8" spans="1:5" s="1" customFormat="1" ht="12.4" customHeight="1" x14ac:dyDescent="0.2">
      <c r="A8" s="60"/>
      <c r="B8" s="59" t="s">
        <v>105</v>
      </c>
      <c r="C8" s="159">
        <v>66.099999999999994</v>
      </c>
    </row>
    <row r="9" spans="1:5" s="1" customFormat="1" ht="26.45" customHeight="1" x14ac:dyDescent="0.2">
      <c r="A9" s="13" t="s">
        <v>106</v>
      </c>
      <c r="B9" s="13"/>
      <c r="C9" s="82"/>
    </row>
    <row r="10" spans="1:5" s="1" customFormat="1" ht="12.4" customHeight="1" x14ac:dyDescent="0.2">
      <c r="B10" s="58" t="s">
        <v>107</v>
      </c>
      <c r="C10" s="159">
        <v>38.6</v>
      </c>
    </row>
    <row r="11" spans="1:5" s="1" customFormat="1" ht="12.4" customHeight="1" x14ac:dyDescent="0.2">
      <c r="B11" s="58" t="s">
        <v>108</v>
      </c>
      <c r="C11" s="159">
        <v>62.7</v>
      </c>
    </row>
    <row r="12" spans="1:5" s="1" customFormat="1" ht="12.4" customHeight="1" x14ac:dyDescent="0.2">
      <c r="B12" s="58" t="s">
        <v>109</v>
      </c>
      <c r="C12" s="159">
        <v>65.7</v>
      </c>
    </row>
    <row r="13" spans="1:5" s="1" customFormat="1" ht="12.4" customHeight="1" x14ac:dyDescent="0.2">
      <c r="B13" s="58" t="s">
        <v>110</v>
      </c>
      <c r="C13" s="159">
        <v>52.5</v>
      </c>
    </row>
    <row r="14" spans="1:5" s="1" customFormat="1" ht="26.45" customHeight="1" x14ac:dyDescent="0.2">
      <c r="B14" s="58" t="s">
        <v>111</v>
      </c>
      <c r="C14" s="159">
        <v>47.8</v>
      </c>
    </row>
    <row r="15" spans="1:5" s="1" customFormat="1" ht="12.4" customHeight="1" x14ac:dyDescent="0.2">
      <c r="B15" s="58" t="s">
        <v>112</v>
      </c>
      <c r="C15" s="159">
        <v>60.5</v>
      </c>
    </row>
    <row r="16" spans="1:5" s="1" customFormat="1" ht="12.4" customHeight="1" x14ac:dyDescent="0.2">
      <c r="B16" s="58" t="s">
        <v>113</v>
      </c>
      <c r="C16" s="159">
        <v>72.099999999999994</v>
      </c>
    </row>
    <row r="17" spans="1:3" s="1" customFormat="1" ht="12.4" customHeight="1" x14ac:dyDescent="0.2">
      <c r="B17" s="58" t="s">
        <v>114</v>
      </c>
      <c r="C17" s="159">
        <v>52.5</v>
      </c>
    </row>
    <row r="18" spans="1:3" s="1" customFormat="1" ht="25.5" customHeight="1" x14ac:dyDescent="0.2">
      <c r="B18" s="58" t="s">
        <v>253</v>
      </c>
      <c r="C18" s="159">
        <v>55.2</v>
      </c>
    </row>
    <row r="19" spans="1:3" s="1" customFormat="1" ht="26.45" customHeight="1" x14ac:dyDescent="0.2">
      <c r="A19" s="13" t="s">
        <v>116</v>
      </c>
      <c r="C19" s="82"/>
    </row>
    <row r="20" spans="1:3" s="1" customFormat="1" ht="12.75" x14ac:dyDescent="0.2">
      <c r="B20" s="58" t="s">
        <v>117</v>
      </c>
      <c r="C20" s="159">
        <v>6.1</v>
      </c>
    </row>
    <row r="21" spans="1:3" s="1" customFormat="1" ht="12.75" x14ac:dyDescent="0.2">
      <c r="B21" s="58" t="s">
        <v>118</v>
      </c>
      <c r="C21" s="159">
        <v>17</v>
      </c>
    </row>
    <row r="22" spans="1:3" s="1" customFormat="1" ht="12.75" x14ac:dyDescent="0.2">
      <c r="B22" s="58" t="s">
        <v>119</v>
      </c>
      <c r="C22" s="159">
        <v>15.5</v>
      </c>
    </row>
    <row r="23" spans="1:3" s="1" customFormat="1" ht="12.75" x14ac:dyDescent="0.2">
      <c r="B23" s="58" t="s">
        <v>120</v>
      </c>
      <c r="C23" s="159">
        <v>20.5</v>
      </c>
    </row>
    <row r="24" spans="1:3" s="1" customFormat="1" ht="12.75" x14ac:dyDescent="0.2">
      <c r="B24" s="58" t="s">
        <v>121</v>
      </c>
      <c r="C24" s="159">
        <v>23.6</v>
      </c>
    </row>
    <row r="25" spans="1:3" s="1" customFormat="1" ht="12.75" x14ac:dyDescent="0.2">
      <c r="B25" s="58" t="s">
        <v>122</v>
      </c>
      <c r="C25" s="159">
        <v>18.600000000000001</v>
      </c>
    </row>
    <row r="26" spans="1:3" s="1" customFormat="1" ht="12.75" x14ac:dyDescent="0.2">
      <c r="B26" s="58" t="s">
        <v>123</v>
      </c>
      <c r="C26" s="159">
        <v>21.7</v>
      </c>
    </row>
    <row r="27" spans="1:3" s="1" customFormat="1" ht="12.75" x14ac:dyDescent="0.2">
      <c r="B27" s="58" t="s">
        <v>124</v>
      </c>
      <c r="C27" s="159">
        <v>22</v>
      </c>
    </row>
    <row r="28" spans="1:3" s="1" customFormat="1" ht="12.75" x14ac:dyDescent="0.2">
      <c r="B28" s="58" t="s">
        <v>125</v>
      </c>
      <c r="C28" s="159">
        <v>22</v>
      </c>
    </row>
    <row r="29" spans="1:3" s="1" customFormat="1" ht="12.75" x14ac:dyDescent="0.2">
      <c r="B29" s="58" t="s">
        <v>126</v>
      </c>
      <c r="C29" s="159">
        <v>20.6</v>
      </c>
    </row>
    <row r="30" spans="1:3" s="1" customFormat="1" ht="12.75" x14ac:dyDescent="0.2">
      <c r="B30" s="58" t="s">
        <v>127</v>
      </c>
      <c r="C30" s="159">
        <v>14.4</v>
      </c>
    </row>
    <row r="31" spans="1:3" s="1" customFormat="1" ht="12.75" x14ac:dyDescent="0.2">
      <c r="B31" s="58" t="s">
        <v>128</v>
      </c>
      <c r="C31" s="159">
        <v>17.5</v>
      </c>
    </row>
    <row r="32" spans="1:3" s="1" customFormat="1" ht="26.45" customHeight="1" x14ac:dyDescent="0.2">
      <c r="B32" s="58" t="s">
        <v>129</v>
      </c>
      <c r="C32" s="159">
        <v>16.899999999999999</v>
      </c>
    </row>
    <row r="33" spans="1:3" s="1" customFormat="1" ht="12.75" x14ac:dyDescent="0.2">
      <c r="B33" s="58" t="s">
        <v>130</v>
      </c>
      <c r="C33" s="159">
        <v>16</v>
      </c>
    </row>
    <row r="34" spans="1:3" s="1" customFormat="1" ht="12.75" x14ac:dyDescent="0.2">
      <c r="B34" s="58" t="s">
        <v>131</v>
      </c>
      <c r="C34" s="159">
        <v>14.9</v>
      </c>
    </row>
    <row r="35" spans="1:3" s="1" customFormat="1" ht="12.75" x14ac:dyDescent="0.2">
      <c r="B35" s="58" t="s">
        <v>132</v>
      </c>
      <c r="C35" s="159">
        <v>20.100000000000001</v>
      </c>
    </row>
    <row r="36" spans="1:3" s="1" customFormat="1" ht="12.75" x14ac:dyDescent="0.2">
      <c r="B36" s="58" t="s">
        <v>133</v>
      </c>
      <c r="C36" s="159">
        <v>21.5</v>
      </c>
    </row>
    <row r="37" spans="1:3" s="1" customFormat="1" ht="12.75" x14ac:dyDescent="0.2">
      <c r="B37" s="58" t="s">
        <v>134</v>
      </c>
      <c r="C37" s="159">
        <v>18.8</v>
      </c>
    </row>
    <row r="38" spans="1:3" s="1" customFormat="1" ht="12.75" x14ac:dyDescent="0.2">
      <c r="B38" s="58" t="s">
        <v>135</v>
      </c>
      <c r="C38" s="159">
        <v>23.6</v>
      </c>
    </row>
    <row r="39" spans="1:3" s="1" customFormat="1" ht="12.75" x14ac:dyDescent="0.2">
      <c r="B39" s="58" t="s">
        <v>136</v>
      </c>
      <c r="C39" s="159">
        <v>18</v>
      </c>
    </row>
    <row r="40" spans="1:3" s="1" customFormat="1" ht="12.75" x14ac:dyDescent="0.2">
      <c r="B40" s="58" t="s">
        <v>137</v>
      </c>
      <c r="C40" s="159">
        <v>30.5</v>
      </c>
    </row>
    <row r="41" spans="1:3" s="1" customFormat="1" ht="12.75" x14ac:dyDescent="0.2">
      <c r="B41" s="58" t="s">
        <v>138</v>
      </c>
      <c r="C41" s="159">
        <v>15</v>
      </c>
    </row>
    <row r="42" spans="1:3" s="1" customFormat="1" ht="12.75" x14ac:dyDescent="0.2">
      <c r="B42" s="58" t="s">
        <v>139</v>
      </c>
      <c r="C42" s="159">
        <v>19.399999999999999</v>
      </c>
    </row>
    <row r="43" spans="1:3" s="1" customFormat="1" ht="12.75" x14ac:dyDescent="0.2">
      <c r="B43" s="58" t="s">
        <v>140</v>
      </c>
      <c r="C43" s="159">
        <v>18.100000000000001</v>
      </c>
    </row>
    <row r="44" spans="1:3" s="1" customFormat="1" ht="26.25" customHeight="1" x14ac:dyDescent="0.2">
      <c r="B44" s="58" t="s">
        <v>254</v>
      </c>
      <c r="C44" s="159">
        <v>37.6</v>
      </c>
    </row>
    <row r="45" spans="1:3" s="1" customFormat="1" ht="12.75" x14ac:dyDescent="0.2">
      <c r="B45" s="58" t="s">
        <v>255</v>
      </c>
      <c r="C45" s="159">
        <v>9.1</v>
      </c>
    </row>
    <row r="46" spans="1:3" s="1" customFormat="1" ht="12.75" x14ac:dyDescent="0.2">
      <c r="B46" s="58" t="s">
        <v>256</v>
      </c>
      <c r="C46" s="159">
        <v>8.5</v>
      </c>
    </row>
    <row r="47" spans="1:3" s="1" customFormat="1" ht="12.75" x14ac:dyDescent="0.2">
      <c r="B47" s="58" t="s">
        <v>257</v>
      </c>
      <c r="C47" s="159">
        <v>10.8</v>
      </c>
    </row>
    <row r="48" spans="1:3" s="1" customFormat="1" ht="2.65" customHeight="1" x14ac:dyDescent="0.2">
      <c r="A48" s="76"/>
      <c r="B48" s="166"/>
      <c r="C48" s="167"/>
    </row>
    <row r="49" spans="1:5" s="1" customFormat="1" ht="12.75" x14ac:dyDescent="0.2">
      <c r="C49" s="82"/>
    </row>
    <row r="50" spans="1:5" s="1" customFormat="1" ht="46.5" customHeight="1" x14ac:dyDescent="0.2">
      <c r="A50" s="88">
        <v>1</v>
      </c>
      <c r="B50" s="151" t="s">
        <v>261</v>
      </c>
      <c r="C50" s="151"/>
    </row>
    <row r="51" spans="1:5" s="1" customFormat="1" ht="12.75" x14ac:dyDescent="0.2">
      <c r="A51" s="89"/>
      <c r="B51" s="151"/>
      <c r="C51" s="151"/>
      <c r="D51" s="168"/>
      <c r="E51" s="168"/>
    </row>
    <row r="52" spans="1:5" s="1" customFormat="1" ht="12.75" x14ac:dyDescent="0.2">
      <c r="C52" s="82"/>
    </row>
    <row r="53" spans="1:5" s="1" customFormat="1" ht="12.75" x14ac:dyDescent="0.2">
      <c r="C53" s="82"/>
    </row>
    <row r="54" spans="1:5" s="1" customFormat="1" ht="12.75" x14ac:dyDescent="0.2">
      <c r="C54" s="82"/>
    </row>
  </sheetData>
  <mergeCells count="5">
    <mergeCell ref="A1:B1"/>
    <mergeCell ref="A2:C2"/>
    <mergeCell ref="A4:B4"/>
    <mergeCell ref="B50:C50"/>
    <mergeCell ref="B51:C51"/>
  </mergeCells>
  <hyperlinks>
    <hyperlink ref="A1:B1" location="ContentsHead" display="ContentsHead" xr:uid="{DF518EA9-3B50-468E-9818-D0385895CE09}"/>
  </hyperlink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5485BD-93FF-40A2-861A-721918C7CB8E}">
  <sheetPr codeName="Sheet28"/>
  <dimension ref="A1:Y143"/>
  <sheetViews>
    <sheetView workbookViewId="0">
      <selection sqref="A1:D1"/>
    </sheetView>
  </sheetViews>
  <sheetFormatPr defaultColWidth="0" defaultRowHeight="15" x14ac:dyDescent="0.25"/>
  <cols>
    <col min="1" max="1" width="3.28515625" style="122" customWidth="1"/>
    <col min="2" max="2" width="10.42578125" style="122" customWidth="1"/>
    <col min="3" max="3" width="2" style="122" customWidth="1"/>
    <col min="4" max="5" width="10.7109375" style="122" bestFit="1" customWidth="1"/>
    <col min="6" max="6" width="11.28515625" style="122" bestFit="1" customWidth="1"/>
    <col min="7" max="7" width="13.5703125" style="122" bestFit="1" customWidth="1"/>
    <col min="8" max="8" width="16.42578125" style="122" customWidth="1"/>
    <col min="9" max="13" width="8.85546875" style="170" customWidth="1"/>
    <col min="14" max="14" width="10.5703125" style="170" bestFit="1" customWidth="1"/>
    <col min="15" max="24" width="8.85546875" style="170" customWidth="1"/>
    <col min="25" max="25" width="0" style="170" hidden="1"/>
    <col min="26" max="16384" width="8.85546875" style="122" hidden="1"/>
  </cols>
  <sheetData>
    <row r="1" spans="1:25" x14ac:dyDescent="0.25">
      <c r="A1" s="169" t="s">
        <v>53</v>
      </c>
      <c r="B1" s="169"/>
      <c r="C1" s="169"/>
      <c r="D1" s="169"/>
      <c r="E1" s="15"/>
      <c r="F1" s="15"/>
      <c r="G1" s="15"/>
      <c r="H1" s="15"/>
      <c r="K1" s="170">
        <v>56</v>
      </c>
      <c r="R1" s="170" t="s">
        <v>262</v>
      </c>
      <c r="S1" s="170">
        <v>1</v>
      </c>
    </row>
    <row r="2" spans="1:25" s="1" customFormat="1" ht="14.45" customHeight="1" x14ac:dyDescent="0.2">
      <c r="A2" s="171" t="s">
        <v>264</v>
      </c>
      <c r="B2" s="171"/>
      <c r="C2" s="171"/>
      <c r="D2" s="171"/>
      <c r="E2" s="171"/>
      <c r="F2" s="171"/>
      <c r="G2" s="171"/>
      <c r="H2" s="171"/>
      <c r="I2" s="9"/>
      <c r="J2" s="9"/>
      <c r="K2" s="9">
        <v>46</v>
      </c>
      <c r="L2" s="9">
        <v>23</v>
      </c>
      <c r="M2" s="9">
        <v>25</v>
      </c>
      <c r="N2" s="9"/>
      <c r="O2" s="9"/>
      <c r="P2" s="9"/>
      <c r="Q2" s="9"/>
      <c r="R2" s="9" t="s">
        <v>263</v>
      </c>
      <c r="S2" s="9">
        <v>25</v>
      </c>
      <c r="T2" s="9"/>
      <c r="U2" s="9"/>
      <c r="V2" s="9"/>
      <c r="W2" s="9"/>
      <c r="X2" s="9"/>
      <c r="Y2" s="9"/>
    </row>
    <row r="3" spans="1:25" s="1" customFormat="1" ht="12.75" x14ac:dyDescent="0.2">
      <c r="B3" s="172"/>
      <c r="C3" s="172"/>
      <c r="D3" s="172"/>
      <c r="E3" s="172"/>
      <c r="F3" s="172"/>
      <c r="G3" s="172"/>
      <c r="H3" s="172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</row>
    <row r="4" spans="1:25" ht="17.45" customHeight="1" x14ac:dyDescent="0.35">
      <c r="A4" s="39" t="s">
        <v>265</v>
      </c>
      <c r="B4" s="39"/>
      <c r="C4" s="39"/>
      <c r="D4" s="39" t="s">
        <v>266</v>
      </c>
      <c r="E4" s="39"/>
      <c r="F4" s="39"/>
      <c r="G4" s="39" t="s">
        <v>267</v>
      </c>
      <c r="H4" s="39"/>
      <c r="K4" s="170">
        <v>47</v>
      </c>
      <c r="L4" s="170">
        <v>38</v>
      </c>
      <c r="M4" s="170">
        <v>39</v>
      </c>
      <c r="V4" s="170" t="s">
        <v>268</v>
      </c>
      <c r="W4" s="170">
        <v>25</v>
      </c>
    </row>
    <row r="5" spans="1:25" ht="16.899999999999999" customHeight="1" x14ac:dyDescent="0.25">
      <c r="A5" s="44"/>
      <c r="B5" s="44"/>
      <c r="C5" s="44"/>
      <c r="D5" s="173" t="s">
        <v>269</v>
      </c>
      <c r="E5" s="173" t="s">
        <v>270</v>
      </c>
      <c r="F5" s="173" t="s">
        <v>271</v>
      </c>
      <c r="G5" s="173" t="s">
        <v>272</v>
      </c>
      <c r="H5" s="173" t="s">
        <v>273</v>
      </c>
      <c r="K5" s="170">
        <v>40</v>
      </c>
      <c r="L5" s="170">
        <v>41</v>
      </c>
      <c r="M5" s="170">
        <v>42</v>
      </c>
      <c r="N5" s="170">
        <v>43</v>
      </c>
      <c r="O5" s="170">
        <v>44</v>
      </c>
      <c r="P5" s="170">
        <v>45</v>
      </c>
      <c r="Q5" s="170">
        <v>48</v>
      </c>
      <c r="V5" s="170" t="s">
        <v>274</v>
      </c>
      <c r="W5" s="170">
        <v>26</v>
      </c>
    </row>
    <row r="6" spans="1:25" x14ac:dyDescent="0.25">
      <c r="B6" s="174" t="s">
        <v>73</v>
      </c>
      <c r="C6" s="175"/>
      <c r="D6" s="176">
        <v>3940</v>
      </c>
      <c r="E6" s="177">
        <v>4350</v>
      </c>
      <c r="F6" s="177">
        <v>4370</v>
      </c>
      <c r="G6" s="178">
        <v>0.10538344337227024</v>
      </c>
      <c r="H6" s="178">
        <v>3.9053526303698405E-3</v>
      </c>
      <c r="V6" s="170" t="s">
        <v>275</v>
      </c>
      <c r="W6" s="170">
        <v>27</v>
      </c>
    </row>
    <row r="7" spans="1:25" x14ac:dyDescent="0.25">
      <c r="B7" s="174" t="s">
        <v>74</v>
      </c>
      <c r="C7" s="175"/>
      <c r="D7" s="177">
        <v>4450</v>
      </c>
      <c r="E7" s="177">
        <v>4770</v>
      </c>
      <c r="F7" s="177">
        <v>4790</v>
      </c>
      <c r="G7" s="178">
        <v>7.1926275567543163E-2</v>
      </c>
      <c r="H7" s="178">
        <v>3.9840637450199168E-3</v>
      </c>
      <c r="K7" s="179"/>
      <c r="V7" s="170" t="s">
        <v>276</v>
      </c>
      <c r="W7" s="170">
        <v>28</v>
      </c>
    </row>
    <row r="8" spans="1:25" x14ac:dyDescent="0.25">
      <c r="B8" s="174" t="s">
        <v>75</v>
      </c>
      <c r="C8" s="175"/>
      <c r="D8" s="177">
        <v>5100</v>
      </c>
      <c r="E8" s="177">
        <v>5400</v>
      </c>
      <c r="F8" s="177">
        <v>5420</v>
      </c>
      <c r="G8" s="178">
        <v>5.8258140447234208E-2</v>
      </c>
      <c r="H8" s="178">
        <v>5.3753475440221354E-3</v>
      </c>
    </row>
    <row r="9" spans="1:25" x14ac:dyDescent="0.25">
      <c r="B9" s="174" t="s">
        <v>277</v>
      </c>
      <c r="C9" s="175"/>
      <c r="D9" s="177">
        <v>4930</v>
      </c>
      <c r="E9" s="177">
        <v>5300</v>
      </c>
      <c r="F9" s="177">
        <v>5310</v>
      </c>
      <c r="G9" s="178">
        <v>7.5268817204301008E-2</v>
      </c>
      <c r="H9" s="178">
        <v>2.2641509433962703E-3</v>
      </c>
    </row>
    <row r="10" spans="1:25" x14ac:dyDescent="0.25">
      <c r="B10" s="174" t="s">
        <v>278</v>
      </c>
      <c r="C10" s="175"/>
      <c r="D10" s="177">
        <v>5660</v>
      </c>
      <c r="E10" s="177">
        <v>5950</v>
      </c>
      <c r="F10" s="177">
        <v>5970</v>
      </c>
      <c r="G10" s="178">
        <v>5.0141242937853159E-2</v>
      </c>
      <c r="H10" s="178">
        <v>3.3624747814391398E-3</v>
      </c>
    </row>
    <row r="11" spans="1:25" x14ac:dyDescent="0.25">
      <c r="B11" s="174" t="s">
        <v>279</v>
      </c>
      <c r="C11" s="175"/>
      <c r="D11" s="177">
        <v>4790</v>
      </c>
      <c r="E11" s="177">
        <v>4980</v>
      </c>
      <c r="F11" s="177">
        <v>4990</v>
      </c>
      <c r="G11" s="178">
        <v>3.9883065358112368E-2</v>
      </c>
      <c r="H11" s="178">
        <v>2.6104417670682611E-3</v>
      </c>
    </row>
    <row r="12" spans="1:25" x14ac:dyDescent="0.25">
      <c r="B12" s="174" t="s">
        <v>76</v>
      </c>
      <c r="C12" s="175"/>
      <c r="D12" s="177">
        <v>5460</v>
      </c>
      <c r="E12" s="177">
        <v>5620</v>
      </c>
      <c r="F12" s="177">
        <v>5630</v>
      </c>
      <c r="G12" s="178">
        <v>2.8189639392275367E-2</v>
      </c>
      <c r="H12" s="178">
        <v>1.7803097739006457E-3</v>
      </c>
    </row>
    <row r="13" spans="1:25" x14ac:dyDescent="0.25">
      <c r="B13" s="174" t="s">
        <v>280</v>
      </c>
      <c r="C13" s="175"/>
      <c r="D13" s="177">
        <v>6090</v>
      </c>
      <c r="E13" s="177">
        <v>6300</v>
      </c>
      <c r="F13" s="177">
        <v>6320</v>
      </c>
      <c r="G13" s="178">
        <v>3.4675431388660582E-2</v>
      </c>
      <c r="H13" s="178">
        <v>3.6531130876746865E-3</v>
      </c>
      <c r="N13" s="180"/>
    </row>
    <row r="14" spans="1:25" x14ac:dyDescent="0.25">
      <c r="B14" s="174" t="s">
        <v>281</v>
      </c>
      <c r="C14" s="175"/>
      <c r="D14" s="177">
        <v>5360</v>
      </c>
      <c r="E14" s="177">
        <v>5430</v>
      </c>
      <c r="F14" s="177">
        <v>5440</v>
      </c>
      <c r="G14" s="178">
        <v>1.3067015120403314E-2</v>
      </c>
      <c r="H14" s="178">
        <v>1.4741109268472385E-3</v>
      </c>
    </row>
    <row r="15" spans="1:25" x14ac:dyDescent="0.25">
      <c r="B15" s="174" t="s">
        <v>77</v>
      </c>
      <c r="C15" s="175"/>
      <c r="D15" s="177">
        <v>3900</v>
      </c>
      <c r="E15" s="177">
        <v>4000</v>
      </c>
      <c r="F15" s="177">
        <v>4010</v>
      </c>
      <c r="G15" s="178">
        <v>2.5917372337695754E-2</v>
      </c>
      <c r="H15" s="178">
        <v>2.0010005002502051E-3</v>
      </c>
    </row>
    <row r="16" spans="1:25" x14ac:dyDescent="0.25">
      <c r="B16" s="174" t="s">
        <v>282</v>
      </c>
      <c r="C16" s="175"/>
      <c r="D16" s="177">
        <v>4240</v>
      </c>
      <c r="E16" s="177">
        <v>4290</v>
      </c>
      <c r="F16" s="177">
        <v>4300</v>
      </c>
      <c r="G16" s="178">
        <v>1.2744866650932218E-2</v>
      </c>
      <c r="H16" s="178">
        <v>1.3982754602657188E-3</v>
      </c>
    </row>
    <row r="17" spans="2:8" x14ac:dyDescent="0.25">
      <c r="B17" s="174" t="s">
        <v>78</v>
      </c>
      <c r="C17" s="181"/>
      <c r="D17" s="177">
        <v>4900</v>
      </c>
      <c r="E17" s="177">
        <v>5040</v>
      </c>
      <c r="F17" s="177">
        <v>5050</v>
      </c>
      <c r="G17" s="178">
        <v>2.8180518684909117E-2</v>
      </c>
      <c r="H17" s="178">
        <v>1.9860973187686426E-3</v>
      </c>
    </row>
    <row r="18" spans="2:8" x14ac:dyDescent="0.25">
      <c r="B18" s="174" t="s">
        <v>79</v>
      </c>
      <c r="C18" s="181"/>
      <c r="D18" s="177">
        <v>4450</v>
      </c>
      <c r="E18" s="177">
        <v>4510</v>
      </c>
      <c r="F18" s="177">
        <v>4520</v>
      </c>
      <c r="G18" s="178">
        <v>1.4848143982002293E-2</v>
      </c>
      <c r="H18" s="178">
        <v>2.8818443804035088E-3</v>
      </c>
    </row>
    <row r="19" spans="2:8" x14ac:dyDescent="0.25">
      <c r="B19" s="174" t="s">
        <v>80</v>
      </c>
      <c r="C19" s="181"/>
      <c r="D19" s="177">
        <v>4950</v>
      </c>
      <c r="E19" s="177">
        <v>5040</v>
      </c>
      <c r="F19" s="177">
        <v>5050</v>
      </c>
      <c r="G19" s="178">
        <v>1.8387553041018467E-2</v>
      </c>
      <c r="H19" s="178">
        <v>1.5873015873015817E-3</v>
      </c>
    </row>
    <row r="20" spans="2:8" x14ac:dyDescent="0.25">
      <c r="B20" s="174" t="s">
        <v>81</v>
      </c>
      <c r="C20" s="181"/>
      <c r="D20" s="177">
        <v>4940</v>
      </c>
      <c r="E20" s="177">
        <v>5100</v>
      </c>
      <c r="F20" s="177">
        <v>5110</v>
      </c>
      <c r="G20" s="178">
        <v>3.2617504051863921E-2</v>
      </c>
      <c r="H20" s="178">
        <v>1.5695507161075373E-3</v>
      </c>
    </row>
    <row r="21" spans="2:8" x14ac:dyDescent="0.25">
      <c r="B21" s="174" t="s">
        <v>283</v>
      </c>
      <c r="C21" s="181"/>
      <c r="D21" s="177">
        <v>5510</v>
      </c>
      <c r="E21" s="177">
        <v>5570</v>
      </c>
      <c r="F21" s="177">
        <v>5590</v>
      </c>
      <c r="G21" s="178">
        <v>1.2168543407192089E-2</v>
      </c>
      <c r="H21" s="178">
        <v>2.5121119684192728E-3</v>
      </c>
    </row>
    <row r="22" spans="2:8" x14ac:dyDescent="0.25">
      <c r="B22" s="174" t="s">
        <v>284</v>
      </c>
      <c r="C22" s="181"/>
      <c r="D22" s="177">
        <v>5560</v>
      </c>
      <c r="E22" s="177">
        <v>5710</v>
      </c>
      <c r="F22" s="177">
        <v>5720</v>
      </c>
      <c r="G22" s="178">
        <v>2.6784109293546576E-2</v>
      </c>
      <c r="H22" s="178">
        <v>1.5756302521008347E-3</v>
      </c>
    </row>
    <row r="23" spans="2:8" x14ac:dyDescent="0.25">
      <c r="B23" s="174" t="s">
        <v>285</v>
      </c>
      <c r="C23" s="181"/>
      <c r="D23" s="177">
        <v>5060</v>
      </c>
      <c r="E23" s="177">
        <v>5120</v>
      </c>
      <c r="F23" s="177">
        <v>5140</v>
      </c>
      <c r="G23" s="178">
        <v>1.1850681414181219E-2</v>
      </c>
      <c r="H23" s="178">
        <v>2.7327737653719542E-3</v>
      </c>
    </row>
    <row r="24" spans="2:8" x14ac:dyDescent="0.25">
      <c r="B24" s="174" t="s">
        <v>82</v>
      </c>
      <c r="C24" s="181"/>
      <c r="D24" s="177">
        <v>5500</v>
      </c>
      <c r="E24" s="177">
        <v>5580</v>
      </c>
      <c r="F24" s="177">
        <v>5580</v>
      </c>
      <c r="G24" s="178">
        <v>1.4548099654482671E-2</v>
      </c>
      <c r="H24" s="178">
        <v>3.5848718408315605E-4</v>
      </c>
    </row>
    <row r="25" spans="2:8" x14ac:dyDescent="0.25">
      <c r="B25" s="174" t="s">
        <v>286</v>
      </c>
      <c r="C25" s="181"/>
      <c r="D25" s="177">
        <v>5530</v>
      </c>
      <c r="E25" s="177">
        <v>5670</v>
      </c>
      <c r="F25" s="177">
        <v>5680</v>
      </c>
      <c r="G25" s="178">
        <v>2.5492677635147398E-2</v>
      </c>
      <c r="H25" s="178">
        <v>7.0521861777161909E-4</v>
      </c>
    </row>
    <row r="26" spans="2:8" x14ac:dyDescent="0.25">
      <c r="B26" s="174" t="s">
        <v>287</v>
      </c>
      <c r="C26" s="181"/>
      <c r="D26" s="177">
        <v>5360</v>
      </c>
      <c r="E26" s="177">
        <v>5390</v>
      </c>
      <c r="F26" s="177">
        <v>5400</v>
      </c>
      <c r="G26" s="178">
        <v>4.4767767207609666E-3</v>
      </c>
      <c r="H26" s="178">
        <v>2.9712163416899529E-3</v>
      </c>
    </row>
    <row r="27" spans="2:8" x14ac:dyDescent="0.25">
      <c r="B27" s="174" t="s">
        <v>83</v>
      </c>
      <c r="C27" s="181"/>
      <c r="D27" s="177">
        <v>4210</v>
      </c>
      <c r="E27" s="177">
        <v>4350</v>
      </c>
      <c r="F27" s="177">
        <v>4360</v>
      </c>
      <c r="G27" s="178">
        <v>3.3761293390394576E-2</v>
      </c>
      <c r="H27" s="178">
        <v>1.8399264029438367E-3</v>
      </c>
    </row>
    <row r="28" spans="2:8" x14ac:dyDescent="0.25">
      <c r="B28" s="174" t="s">
        <v>288</v>
      </c>
      <c r="C28" s="181"/>
      <c r="D28" s="177">
        <v>4240</v>
      </c>
      <c r="E28" s="177">
        <v>4350</v>
      </c>
      <c r="F28" s="177">
        <v>4360</v>
      </c>
      <c r="G28" s="178">
        <v>2.4976437323279921E-2</v>
      </c>
      <c r="H28" s="178">
        <v>1.3793103448276334E-3</v>
      </c>
    </row>
    <row r="29" spans="2:8" x14ac:dyDescent="0.25">
      <c r="B29" s="174" t="s">
        <v>84</v>
      </c>
      <c r="C29" s="181"/>
      <c r="D29" s="177">
        <v>4570</v>
      </c>
      <c r="E29" s="177">
        <v>4620</v>
      </c>
      <c r="F29" s="177">
        <v>4630</v>
      </c>
      <c r="G29" s="178">
        <v>1.0936132983377034E-2</v>
      </c>
      <c r="H29" s="178">
        <v>1.7308524448291784E-3</v>
      </c>
    </row>
    <row r="30" spans="2:8" x14ac:dyDescent="0.25">
      <c r="B30" s="174" t="s">
        <v>85</v>
      </c>
      <c r="C30" s="181"/>
      <c r="D30" s="177">
        <v>2060</v>
      </c>
      <c r="E30" s="177">
        <v>2100</v>
      </c>
      <c r="F30" s="177">
        <v>2110</v>
      </c>
      <c r="G30" s="178">
        <v>2.0408163265306145E-2</v>
      </c>
      <c r="H30" s="178">
        <v>4.761904761904745E-3</v>
      </c>
    </row>
    <row r="31" spans="2:8" x14ac:dyDescent="0.25">
      <c r="B31" s="174" t="s">
        <v>86</v>
      </c>
      <c r="C31" s="181"/>
      <c r="D31" s="177">
        <v>2160</v>
      </c>
      <c r="E31" s="177">
        <v>2190</v>
      </c>
      <c r="F31" s="177">
        <v>2200</v>
      </c>
      <c r="G31" s="178">
        <v>1.6689847009735637E-2</v>
      </c>
      <c r="H31" s="178">
        <v>2.2799817601459882E-3</v>
      </c>
    </row>
    <row r="32" spans="2:8" x14ac:dyDescent="0.25">
      <c r="B32" s="174" t="s">
        <v>289</v>
      </c>
      <c r="C32" s="181"/>
      <c r="D32" s="177">
        <v>2860</v>
      </c>
      <c r="E32" s="177">
        <v>2900</v>
      </c>
      <c r="F32" s="177" t="s">
        <v>64</v>
      </c>
      <c r="G32" s="178">
        <v>1.4005602240896309E-2</v>
      </c>
      <c r="H32" s="178" t="s">
        <v>64</v>
      </c>
    </row>
    <row r="33" spans="1:25" x14ac:dyDescent="0.25">
      <c r="B33" s="174" t="s">
        <v>290</v>
      </c>
      <c r="C33" s="181"/>
      <c r="D33" s="177">
        <v>3310</v>
      </c>
      <c r="E33" s="177" t="s">
        <v>64</v>
      </c>
      <c r="F33" s="177" t="s">
        <v>64</v>
      </c>
      <c r="G33" s="178" t="s">
        <v>64</v>
      </c>
      <c r="H33" s="178" t="s">
        <v>64</v>
      </c>
    </row>
    <row r="34" spans="1:25" x14ac:dyDescent="0.25">
      <c r="A34" s="182"/>
      <c r="B34" s="183"/>
      <c r="C34" s="184"/>
      <c r="D34" s="185"/>
      <c r="E34" s="185"/>
      <c r="F34" s="183"/>
      <c r="G34" s="185"/>
      <c r="H34" s="185"/>
    </row>
    <row r="35" spans="1:25" x14ac:dyDescent="0.25">
      <c r="A35" s="186">
        <v>1</v>
      </c>
      <c r="B35" s="1" t="s">
        <v>291</v>
      </c>
      <c r="D35" s="187"/>
      <c r="E35" s="187"/>
      <c r="F35" s="187"/>
      <c r="G35" s="187"/>
      <c r="K35" s="170">
        <v>49</v>
      </c>
    </row>
    <row r="37" spans="1:25" x14ac:dyDescent="0.25">
      <c r="B37" s="15" t="s">
        <v>64</v>
      </c>
      <c r="C37" s="15"/>
      <c r="D37" s="15"/>
      <c r="E37" s="15"/>
      <c r="F37" s="15"/>
      <c r="G37" s="15"/>
      <c r="H37" s="15"/>
    </row>
    <row r="38" spans="1:25" s="1" customFormat="1" x14ac:dyDescent="0.25">
      <c r="A38" s="38" t="s">
        <v>274</v>
      </c>
      <c r="B38" s="38"/>
      <c r="C38" s="38"/>
      <c r="D38" s="38"/>
      <c r="E38" s="38"/>
      <c r="F38" s="38"/>
      <c r="G38" s="38"/>
      <c r="H38" s="38"/>
      <c r="I38" s="9"/>
      <c r="J38" s="9"/>
      <c r="K38" s="170">
        <v>46</v>
      </c>
      <c r="L38" s="9">
        <v>23</v>
      </c>
      <c r="M38" s="9">
        <v>26</v>
      </c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</row>
    <row r="39" spans="1:25" s="1" customFormat="1" x14ac:dyDescent="0.25">
      <c r="B39" s="15"/>
      <c r="C39" s="15"/>
      <c r="D39" s="188"/>
      <c r="E39" s="188"/>
      <c r="F39" s="188"/>
      <c r="G39" s="188"/>
      <c r="H39" s="188"/>
      <c r="I39" s="9"/>
      <c r="J39" s="9"/>
      <c r="K39" s="170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</row>
    <row r="40" spans="1:25" ht="17.45" customHeight="1" x14ac:dyDescent="0.35">
      <c r="A40" s="39" t="s">
        <v>265</v>
      </c>
      <c r="B40" s="39"/>
      <c r="C40" s="39"/>
      <c r="D40" s="39" t="s">
        <v>266</v>
      </c>
      <c r="E40" s="39"/>
      <c r="F40" s="39"/>
      <c r="G40" s="39" t="s">
        <v>267</v>
      </c>
      <c r="H40" s="39"/>
      <c r="K40" s="170">
        <v>47</v>
      </c>
      <c r="L40" s="170">
        <v>38</v>
      </c>
      <c r="M40" s="170">
        <v>39</v>
      </c>
    </row>
    <row r="41" spans="1:25" ht="16.899999999999999" customHeight="1" x14ac:dyDescent="0.25">
      <c r="A41" s="44"/>
      <c r="B41" s="44"/>
      <c r="C41" s="44"/>
      <c r="D41" s="173" t="s">
        <v>269</v>
      </c>
      <c r="E41" s="173" t="s">
        <v>270</v>
      </c>
      <c r="F41" s="173" t="s">
        <v>271</v>
      </c>
      <c r="G41" s="173" t="s">
        <v>272</v>
      </c>
      <c r="H41" s="173" t="s">
        <v>273</v>
      </c>
      <c r="K41" s="170">
        <v>40</v>
      </c>
      <c r="L41" s="170">
        <v>41</v>
      </c>
      <c r="M41" s="170">
        <v>42</v>
      </c>
      <c r="N41" s="170">
        <v>43</v>
      </c>
      <c r="O41" s="170">
        <v>44</v>
      </c>
      <c r="P41" s="170">
        <v>45</v>
      </c>
      <c r="Q41" s="170">
        <v>48</v>
      </c>
    </row>
    <row r="42" spans="1:25" x14ac:dyDescent="0.25">
      <c r="B42" s="174" t="s">
        <v>73</v>
      </c>
      <c r="C42" s="175"/>
      <c r="D42" s="177">
        <v>3560</v>
      </c>
      <c r="E42" s="177">
        <v>3870</v>
      </c>
      <c r="F42" s="177">
        <v>3890</v>
      </c>
      <c r="G42" s="178">
        <v>8.8838909193140303E-2</v>
      </c>
      <c r="H42" s="178">
        <v>3.3565711334881954E-3</v>
      </c>
    </row>
    <row r="43" spans="1:25" x14ac:dyDescent="0.25">
      <c r="B43" s="174" t="s">
        <v>74</v>
      </c>
      <c r="C43" s="175"/>
      <c r="D43" s="177">
        <v>4090</v>
      </c>
      <c r="E43" s="177">
        <v>4330</v>
      </c>
      <c r="F43" s="177">
        <v>4340</v>
      </c>
      <c r="G43" s="178">
        <v>5.8449498654927767E-2</v>
      </c>
      <c r="H43" s="178">
        <v>3.0036968576709899E-3</v>
      </c>
    </row>
    <row r="44" spans="1:25" x14ac:dyDescent="0.25">
      <c r="B44" s="174" t="s">
        <v>75</v>
      </c>
      <c r="C44" s="175"/>
      <c r="D44" s="177">
        <v>4710</v>
      </c>
      <c r="E44" s="177">
        <v>4940</v>
      </c>
      <c r="F44" s="177">
        <v>4960</v>
      </c>
      <c r="G44" s="178">
        <v>5.0361240968975762E-2</v>
      </c>
      <c r="H44" s="178">
        <v>3.2369006676107315E-3</v>
      </c>
    </row>
    <row r="45" spans="1:25" x14ac:dyDescent="0.25">
      <c r="B45" s="174" t="s">
        <v>277</v>
      </c>
      <c r="C45" s="175"/>
      <c r="D45" s="177">
        <v>4540</v>
      </c>
      <c r="E45" s="177">
        <v>4830</v>
      </c>
      <c r="F45" s="177">
        <v>4840</v>
      </c>
      <c r="G45" s="178">
        <v>6.3174114021571581E-2</v>
      </c>
      <c r="H45" s="178">
        <v>1.4492753623187582E-3</v>
      </c>
    </row>
    <row r="46" spans="1:25" x14ac:dyDescent="0.25">
      <c r="B46" s="174" t="s">
        <v>278</v>
      </c>
      <c r="C46" s="175"/>
      <c r="D46" s="177">
        <v>5230</v>
      </c>
      <c r="E46" s="177">
        <v>5450</v>
      </c>
      <c r="F46" s="177">
        <v>5460</v>
      </c>
      <c r="G46" s="178">
        <v>4.1308089500860623E-2</v>
      </c>
      <c r="H46" s="178">
        <v>1.8365472910928382E-3</v>
      </c>
    </row>
    <row r="47" spans="1:25" x14ac:dyDescent="0.25">
      <c r="B47" s="174" t="s">
        <v>279</v>
      </c>
      <c r="C47" s="175"/>
      <c r="D47" s="177">
        <v>4400</v>
      </c>
      <c r="E47" s="177">
        <v>4530</v>
      </c>
      <c r="F47" s="177">
        <v>4540</v>
      </c>
      <c r="G47" s="178">
        <v>2.93248465560354E-2</v>
      </c>
      <c r="H47" s="178">
        <v>1.5459363957597283E-3</v>
      </c>
    </row>
    <row r="48" spans="1:25" x14ac:dyDescent="0.25">
      <c r="B48" s="174" t="s">
        <v>76</v>
      </c>
      <c r="C48" s="175"/>
      <c r="D48" s="177">
        <v>4930</v>
      </c>
      <c r="E48" s="177">
        <v>5040</v>
      </c>
      <c r="F48" s="177">
        <v>5040</v>
      </c>
      <c r="G48" s="178">
        <v>2.3133116883116811E-2</v>
      </c>
      <c r="H48" s="178">
        <v>3.9666798889337329E-4</v>
      </c>
    </row>
    <row r="49" spans="2:8" x14ac:dyDescent="0.25">
      <c r="B49" s="174" t="s">
        <v>280</v>
      </c>
      <c r="C49" s="175"/>
      <c r="D49" s="177">
        <v>5590</v>
      </c>
      <c r="E49" s="177">
        <v>5770</v>
      </c>
      <c r="F49" s="177">
        <v>5780</v>
      </c>
      <c r="G49" s="178">
        <v>3.1104755094744307E-2</v>
      </c>
      <c r="H49" s="178">
        <v>2.0804438280166426E-3</v>
      </c>
    </row>
    <row r="50" spans="2:8" x14ac:dyDescent="0.25">
      <c r="B50" s="174" t="s">
        <v>281</v>
      </c>
      <c r="C50" s="175"/>
      <c r="D50" s="177">
        <v>4850</v>
      </c>
      <c r="E50" s="177">
        <v>4900</v>
      </c>
      <c r="F50" s="177">
        <v>4910</v>
      </c>
      <c r="G50" s="178">
        <v>1.0305028854080689E-2</v>
      </c>
      <c r="H50" s="178">
        <v>2.039983680130586E-3</v>
      </c>
    </row>
    <row r="51" spans="2:8" x14ac:dyDescent="0.25">
      <c r="B51" s="174" t="s">
        <v>77</v>
      </c>
      <c r="C51" s="175"/>
      <c r="D51" s="177">
        <v>3510</v>
      </c>
      <c r="E51" s="177">
        <v>3580</v>
      </c>
      <c r="F51" s="177">
        <v>3580</v>
      </c>
      <c r="G51" s="178">
        <v>1.968054763262983E-2</v>
      </c>
      <c r="H51" s="178">
        <v>8.3916083916091289E-4</v>
      </c>
    </row>
    <row r="52" spans="2:8" x14ac:dyDescent="0.25">
      <c r="B52" s="174" t="s">
        <v>282</v>
      </c>
      <c r="C52" s="181"/>
      <c r="D52" s="177">
        <v>3810</v>
      </c>
      <c r="E52" s="177">
        <v>3850</v>
      </c>
      <c r="F52" s="177">
        <v>3850</v>
      </c>
      <c r="G52" s="178">
        <v>9.9711361847283353E-3</v>
      </c>
      <c r="H52" s="178">
        <v>1.2990387113536173E-3</v>
      </c>
    </row>
    <row r="53" spans="2:8" x14ac:dyDescent="0.25">
      <c r="B53" s="174" t="s">
        <v>78</v>
      </c>
      <c r="C53" s="181"/>
      <c r="D53" s="177">
        <v>4310</v>
      </c>
      <c r="E53" s="177">
        <v>4400</v>
      </c>
      <c r="F53" s="177">
        <v>4400</v>
      </c>
      <c r="G53" s="178">
        <v>1.9012288430326985E-2</v>
      </c>
      <c r="H53" s="178">
        <v>9.101251422070078E-4</v>
      </c>
    </row>
    <row r="54" spans="2:8" x14ac:dyDescent="0.25">
      <c r="B54" s="174" t="s">
        <v>79</v>
      </c>
      <c r="C54" s="181"/>
      <c r="D54" s="177">
        <v>3960</v>
      </c>
      <c r="E54" s="177">
        <v>4000</v>
      </c>
      <c r="F54" s="177">
        <v>4010</v>
      </c>
      <c r="G54" s="178">
        <v>1.0608739580702187E-2</v>
      </c>
      <c r="H54" s="178">
        <v>1.4996250937264755E-3</v>
      </c>
    </row>
    <row r="55" spans="2:8" x14ac:dyDescent="0.25">
      <c r="B55" s="174" t="s">
        <v>80</v>
      </c>
      <c r="C55" s="181"/>
      <c r="D55" s="177">
        <v>4500</v>
      </c>
      <c r="E55" s="177">
        <v>4550</v>
      </c>
      <c r="F55" s="177">
        <v>4560</v>
      </c>
      <c r="G55" s="178">
        <v>1.2458286985539413E-2</v>
      </c>
      <c r="H55" s="178">
        <v>1.0986596352449141E-3</v>
      </c>
    </row>
    <row r="56" spans="2:8" x14ac:dyDescent="0.25">
      <c r="B56" s="174" t="s">
        <v>81</v>
      </c>
      <c r="C56" s="181"/>
      <c r="D56" s="177">
        <v>4540</v>
      </c>
      <c r="E56" s="177">
        <v>4660</v>
      </c>
      <c r="F56" s="177">
        <v>4660</v>
      </c>
      <c r="G56" s="178">
        <v>2.5319242624394445E-2</v>
      </c>
      <c r="H56" s="178">
        <v>1.0736525660295371E-3</v>
      </c>
    </row>
    <row r="57" spans="2:8" x14ac:dyDescent="0.25">
      <c r="B57" s="174" t="s">
        <v>283</v>
      </c>
      <c r="C57" s="181"/>
      <c r="D57" s="177">
        <v>4950</v>
      </c>
      <c r="E57" s="177">
        <v>5000</v>
      </c>
      <c r="F57" s="177">
        <v>5000</v>
      </c>
      <c r="G57" s="178">
        <v>9.0909090909090384E-3</v>
      </c>
      <c r="H57" s="178">
        <v>1.6016016016016099E-3</v>
      </c>
    </row>
    <row r="58" spans="2:8" x14ac:dyDescent="0.25">
      <c r="B58" s="174" t="s">
        <v>284</v>
      </c>
      <c r="C58" s="181"/>
      <c r="D58" s="177">
        <v>5140</v>
      </c>
      <c r="E58" s="177">
        <v>5250</v>
      </c>
      <c r="F58" s="177">
        <v>5260</v>
      </c>
      <c r="G58" s="178">
        <v>2.1202100758607179E-2</v>
      </c>
      <c r="H58" s="178">
        <v>1.1428571428571122E-3</v>
      </c>
    </row>
    <row r="59" spans="2:8" x14ac:dyDescent="0.25">
      <c r="B59" s="174" t="s">
        <v>285</v>
      </c>
      <c r="C59" s="181"/>
      <c r="D59" s="177">
        <v>4600</v>
      </c>
      <c r="E59" s="177">
        <v>4640</v>
      </c>
      <c r="F59" s="177">
        <v>4640</v>
      </c>
      <c r="G59" s="178">
        <v>7.3896978917626921E-3</v>
      </c>
      <c r="H59" s="178">
        <v>1.2944983818770073E-3</v>
      </c>
    </row>
    <row r="60" spans="2:8" x14ac:dyDescent="0.25">
      <c r="B60" s="174" t="s">
        <v>82</v>
      </c>
      <c r="C60" s="181"/>
      <c r="D60" s="177">
        <v>5000</v>
      </c>
      <c r="E60" s="177">
        <v>5060</v>
      </c>
      <c r="F60" s="177">
        <v>5060</v>
      </c>
      <c r="G60" s="178">
        <v>1.1193284029582307E-2</v>
      </c>
      <c r="H60" s="178">
        <v>0</v>
      </c>
    </row>
    <row r="61" spans="2:8" x14ac:dyDescent="0.25">
      <c r="B61" s="174" t="s">
        <v>286</v>
      </c>
      <c r="C61" s="181"/>
      <c r="D61" s="177">
        <v>5110</v>
      </c>
      <c r="E61" s="177">
        <v>5220</v>
      </c>
      <c r="F61" s="177">
        <v>5220</v>
      </c>
      <c r="G61" s="178">
        <v>2.0547945205479534E-2</v>
      </c>
      <c r="H61" s="178">
        <v>0</v>
      </c>
    </row>
    <row r="62" spans="2:8" x14ac:dyDescent="0.25">
      <c r="B62" s="174" t="s">
        <v>287</v>
      </c>
      <c r="C62" s="181"/>
      <c r="D62" s="177">
        <v>4860</v>
      </c>
      <c r="E62" s="177">
        <v>4880</v>
      </c>
      <c r="F62" s="177">
        <v>4890</v>
      </c>
      <c r="G62" s="178">
        <v>3.2908268202385127E-3</v>
      </c>
      <c r="H62" s="178">
        <v>1.435014350143593E-3</v>
      </c>
    </row>
    <row r="63" spans="2:8" x14ac:dyDescent="0.25">
      <c r="B63" s="174" t="s">
        <v>83</v>
      </c>
      <c r="C63" s="181"/>
      <c r="D63" s="177">
        <v>3740</v>
      </c>
      <c r="E63" s="177">
        <v>3830</v>
      </c>
      <c r="F63" s="177">
        <v>3840</v>
      </c>
      <c r="G63" s="178">
        <v>2.4057738572574205E-2</v>
      </c>
      <c r="H63" s="178">
        <v>1.0441138084051893E-3</v>
      </c>
    </row>
    <row r="64" spans="2:8" x14ac:dyDescent="0.25">
      <c r="B64" s="174" t="s">
        <v>288</v>
      </c>
      <c r="C64" s="181"/>
      <c r="D64" s="177">
        <v>3850</v>
      </c>
      <c r="E64" s="177">
        <v>3930</v>
      </c>
      <c r="F64" s="177">
        <v>3930</v>
      </c>
      <c r="G64" s="178">
        <v>2.1066319895968855E-2</v>
      </c>
      <c r="H64" s="178">
        <v>1.2735608762097783E-3</v>
      </c>
    </row>
    <row r="65" spans="1:25" x14ac:dyDescent="0.25">
      <c r="B65" s="174" t="s">
        <v>84</v>
      </c>
      <c r="C65" s="181"/>
      <c r="D65" s="177">
        <v>4050</v>
      </c>
      <c r="E65" s="177">
        <v>4070</v>
      </c>
      <c r="F65" s="177">
        <v>4080</v>
      </c>
      <c r="G65" s="178">
        <v>7.1693448702101481E-3</v>
      </c>
      <c r="H65" s="178">
        <v>1.7182130584192379E-3</v>
      </c>
    </row>
    <row r="66" spans="1:25" x14ac:dyDescent="0.25">
      <c r="B66" s="174" t="s">
        <v>85</v>
      </c>
      <c r="C66" s="181"/>
      <c r="D66" s="177">
        <v>1720</v>
      </c>
      <c r="E66" s="177">
        <v>1740</v>
      </c>
      <c r="F66" s="177">
        <v>1750</v>
      </c>
      <c r="G66" s="178">
        <v>1.3977868375072866E-2</v>
      </c>
      <c r="H66" s="178">
        <v>3.4462952326248519E-3</v>
      </c>
    </row>
    <row r="67" spans="1:25" x14ac:dyDescent="0.25">
      <c r="B67" s="174" t="s">
        <v>86</v>
      </c>
      <c r="C67" s="181"/>
      <c r="D67" s="177">
        <v>1910</v>
      </c>
      <c r="E67" s="177">
        <v>1940</v>
      </c>
      <c r="F67" s="177">
        <v>1940</v>
      </c>
      <c r="G67" s="178">
        <v>1.3619696176008445E-2</v>
      </c>
      <c r="H67" s="178">
        <v>2.0671834625323182E-3</v>
      </c>
    </row>
    <row r="68" spans="1:25" x14ac:dyDescent="0.25">
      <c r="B68" s="174" t="s">
        <v>289</v>
      </c>
      <c r="C68" s="181"/>
      <c r="D68" s="177">
        <v>2530</v>
      </c>
      <c r="E68" s="177">
        <v>2560</v>
      </c>
      <c r="F68" s="177" t="s">
        <v>64</v>
      </c>
      <c r="G68" s="178">
        <v>1.1881188118811892E-2</v>
      </c>
      <c r="H68" s="178" t="s">
        <v>64</v>
      </c>
    </row>
    <row r="69" spans="1:25" x14ac:dyDescent="0.25">
      <c r="B69" s="174" t="s">
        <v>290</v>
      </c>
      <c r="C69" s="181"/>
      <c r="D69" s="177">
        <v>2910</v>
      </c>
      <c r="E69" s="177" t="s">
        <v>64</v>
      </c>
      <c r="F69" s="177" t="s">
        <v>64</v>
      </c>
      <c r="G69" s="178" t="s">
        <v>64</v>
      </c>
      <c r="H69" s="178" t="s">
        <v>64</v>
      </c>
    </row>
    <row r="70" spans="1:25" x14ac:dyDescent="0.25">
      <c r="A70" s="182"/>
      <c r="B70" s="183"/>
      <c r="C70" s="184"/>
      <c r="D70" s="185"/>
      <c r="E70" s="185"/>
      <c r="F70" s="183"/>
      <c r="G70" s="185"/>
      <c r="H70" s="185"/>
    </row>
    <row r="71" spans="1:25" x14ac:dyDescent="0.25">
      <c r="A71" s="186">
        <v>1</v>
      </c>
      <c r="B71" s="1" t="s">
        <v>291</v>
      </c>
      <c r="C71" s="187"/>
      <c r="E71" s="187"/>
      <c r="F71" s="187"/>
      <c r="G71" s="187"/>
      <c r="K71" s="170">
        <v>49</v>
      </c>
    </row>
    <row r="74" spans="1:25" s="1" customFormat="1" ht="14.45" customHeight="1" x14ac:dyDescent="0.2">
      <c r="A74" s="38" t="s">
        <v>275</v>
      </c>
      <c r="B74" s="38"/>
      <c r="C74" s="38"/>
      <c r="D74" s="38"/>
      <c r="E74" s="38"/>
      <c r="F74" s="38"/>
      <c r="G74" s="38"/>
      <c r="H74" s="38"/>
      <c r="I74" s="9"/>
      <c r="J74" s="9"/>
      <c r="K74" s="9">
        <v>46</v>
      </c>
      <c r="L74" s="9">
        <v>23</v>
      </c>
      <c r="M74" s="9">
        <v>27</v>
      </c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</row>
    <row r="75" spans="1:25" s="1" customFormat="1" ht="12.75" x14ac:dyDescent="0.2">
      <c r="B75" s="15"/>
      <c r="C75" s="15"/>
      <c r="D75" s="188"/>
      <c r="E75" s="188"/>
      <c r="F75" s="188"/>
      <c r="G75" s="188"/>
      <c r="H75" s="188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</row>
    <row r="76" spans="1:25" ht="17.45" customHeight="1" x14ac:dyDescent="0.35">
      <c r="A76" s="39" t="s">
        <v>265</v>
      </c>
      <c r="B76" s="39"/>
      <c r="C76" s="39"/>
      <c r="D76" s="39" t="s">
        <v>266</v>
      </c>
      <c r="E76" s="39"/>
      <c r="F76" s="39"/>
      <c r="G76" s="39" t="s">
        <v>267</v>
      </c>
      <c r="H76" s="39"/>
      <c r="K76" s="170">
        <v>47</v>
      </c>
      <c r="L76" s="170">
        <v>38</v>
      </c>
      <c r="M76" s="170">
        <v>39</v>
      </c>
    </row>
    <row r="77" spans="1:25" ht="16.899999999999999" customHeight="1" x14ac:dyDescent="0.25">
      <c r="A77" s="44"/>
      <c r="B77" s="44"/>
      <c r="C77" s="44"/>
      <c r="D77" s="173" t="s">
        <v>269</v>
      </c>
      <c r="E77" s="173" t="s">
        <v>270</v>
      </c>
      <c r="F77" s="173" t="s">
        <v>271</v>
      </c>
      <c r="G77" s="173" t="s">
        <v>272</v>
      </c>
      <c r="H77" s="173" t="s">
        <v>273</v>
      </c>
      <c r="K77" s="170">
        <v>40</v>
      </c>
      <c r="L77" s="170">
        <v>41</v>
      </c>
      <c r="M77" s="170">
        <v>42</v>
      </c>
      <c r="N77" s="170">
        <v>43</v>
      </c>
      <c r="O77" s="170">
        <v>44</v>
      </c>
      <c r="P77" s="170">
        <v>45</v>
      </c>
      <c r="Q77" s="170">
        <v>48</v>
      </c>
    </row>
    <row r="78" spans="1:25" x14ac:dyDescent="0.25">
      <c r="B78" s="174" t="s">
        <v>73</v>
      </c>
      <c r="C78" s="175"/>
      <c r="D78" s="177">
        <v>920</v>
      </c>
      <c r="E78" s="177">
        <v>1010</v>
      </c>
      <c r="F78" s="177">
        <v>1000</v>
      </c>
      <c r="G78" s="178">
        <v>9.3275488069414214E-2</v>
      </c>
      <c r="H78" s="178">
        <v>-3.9682539682539542E-3</v>
      </c>
    </row>
    <row r="79" spans="1:25" x14ac:dyDescent="0.25">
      <c r="B79" s="174" t="s">
        <v>74</v>
      </c>
      <c r="C79" s="175"/>
      <c r="D79" s="177">
        <v>1020</v>
      </c>
      <c r="E79" s="177">
        <v>1080</v>
      </c>
      <c r="F79" s="177">
        <v>1080</v>
      </c>
      <c r="G79" s="178">
        <v>6.2806673209028441E-2</v>
      </c>
      <c r="H79" s="178">
        <v>-1.8467220683286989E-3</v>
      </c>
    </row>
    <row r="80" spans="1:25" x14ac:dyDescent="0.25">
      <c r="B80" s="174" t="s">
        <v>75</v>
      </c>
      <c r="C80" s="175"/>
      <c r="D80" s="177">
        <v>1140</v>
      </c>
      <c r="E80" s="177">
        <v>1180</v>
      </c>
      <c r="F80" s="177">
        <v>1180</v>
      </c>
      <c r="G80" s="178">
        <v>4.3171806167400906E-2</v>
      </c>
      <c r="H80" s="178">
        <v>0</v>
      </c>
    </row>
    <row r="81" spans="2:8" x14ac:dyDescent="0.25">
      <c r="B81" s="174" t="s">
        <v>277</v>
      </c>
      <c r="C81" s="175"/>
      <c r="D81" s="177">
        <v>1140</v>
      </c>
      <c r="E81" s="177">
        <v>1210</v>
      </c>
      <c r="F81" s="177">
        <v>1200</v>
      </c>
      <c r="G81" s="178">
        <v>6.1619718309859239E-2</v>
      </c>
      <c r="H81" s="178">
        <v>-9.121061359867344E-3</v>
      </c>
    </row>
    <row r="82" spans="2:8" x14ac:dyDescent="0.25">
      <c r="B82" s="174" t="s">
        <v>278</v>
      </c>
      <c r="C82" s="175"/>
      <c r="D82" s="177">
        <v>1230</v>
      </c>
      <c r="E82" s="177">
        <v>1280</v>
      </c>
      <c r="F82" s="177">
        <v>1260</v>
      </c>
      <c r="G82" s="178">
        <v>3.9056143205858485E-2</v>
      </c>
      <c r="H82" s="178">
        <v>-1.6444792482380621E-2</v>
      </c>
    </row>
    <row r="83" spans="2:8" x14ac:dyDescent="0.25">
      <c r="B83" s="174" t="s">
        <v>279</v>
      </c>
      <c r="C83" s="175"/>
      <c r="D83" s="177">
        <v>1010</v>
      </c>
      <c r="E83" s="177">
        <v>1030</v>
      </c>
      <c r="F83" s="177">
        <v>1020</v>
      </c>
      <c r="G83" s="178">
        <v>1.7821782178217838E-2</v>
      </c>
      <c r="H83" s="178">
        <v>-5.8365758754863606E-3</v>
      </c>
    </row>
    <row r="84" spans="2:8" x14ac:dyDescent="0.25">
      <c r="B84" s="174" t="s">
        <v>76</v>
      </c>
      <c r="C84" s="175"/>
      <c r="D84" s="177">
        <v>1170</v>
      </c>
      <c r="E84" s="177">
        <v>1200</v>
      </c>
      <c r="F84" s="177">
        <v>1190</v>
      </c>
      <c r="G84" s="178">
        <v>2.7350427350427253E-2</v>
      </c>
      <c r="H84" s="178">
        <v>-8.3194675540765317E-3</v>
      </c>
    </row>
    <row r="85" spans="2:8" x14ac:dyDescent="0.25">
      <c r="B85" s="174" t="s">
        <v>280</v>
      </c>
      <c r="C85" s="175"/>
      <c r="D85" s="177">
        <v>1280</v>
      </c>
      <c r="E85" s="177">
        <v>1320</v>
      </c>
      <c r="F85" s="177">
        <v>1310</v>
      </c>
      <c r="G85" s="178">
        <v>3.4455755677368805E-2</v>
      </c>
      <c r="H85" s="178">
        <v>-6.0560181680544556E-3</v>
      </c>
    </row>
    <row r="86" spans="2:8" x14ac:dyDescent="0.25">
      <c r="B86" s="174" t="s">
        <v>281</v>
      </c>
      <c r="C86" s="175"/>
      <c r="D86" s="177">
        <v>1090</v>
      </c>
      <c r="E86" s="177">
        <v>1100</v>
      </c>
      <c r="F86" s="177">
        <v>1090</v>
      </c>
      <c r="G86" s="178">
        <v>7.3394495412844041E-3</v>
      </c>
      <c r="H86" s="178">
        <v>-7.2859744990892983E-3</v>
      </c>
    </row>
    <row r="87" spans="2:8" x14ac:dyDescent="0.25">
      <c r="B87" s="174" t="s">
        <v>77</v>
      </c>
      <c r="C87" s="175"/>
      <c r="D87" s="177">
        <v>920</v>
      </c>
      <c r="E87" s="177">
        <v>940</v>
      </c>
      <c r="F87" s="177">
        <v>940</v>
      </c>
      <c r="G87" s="178">
        <v>2.7203482045701888E-2</v>
      </c>
      <c r="H87" s="178">
        <v>-9.5338983050847759E-3</v>
      </c>
    </row>
    <row r="88" spans="2:8" x14ac:dyDescent="0.25">
      <c r="B88" s="174" t="s">
        <v>282</v>
      </c>
      <c r="C88" s="181"/>
      <c r="D88" s="177">
        <v>970</v>
      </c>
      <c r="E88" s="177">
        <v>970</v>
      </c>
      <c r="F88" s="177">
        <v>970</v>
      </c>
      <c r="G88" s="178">
        <v>6.2111801242235032E-3</v>
      </c>
      <c r="H88" s="178">
        <v>-5.1440329218106484E-3</v>
      </c>
    </row>
    <row r="89" spans="2:8" x14ac:dyDescent="0.25">
      <c r="B89" s="174" t="s">
        <v>78</v>
      </c>
      <c r="C89" s="181"/>
      <c r="D89" s="177">
        <v>1150</v>
      </c>
      <c r="E89" s="177">
        <v>1160</v>
      </c>
      <c r="F89" s="177">
        <v>1150</v>
      </c>
      <c r="G89" s="178">
        <v>9.5403295750216E-3</v>
      </c>
      <c r="H89" s="178">
        <v>-9.4501718213058084E-3</v>
      </c>
    </row>
    <row r="90" spans="2:8" x14ac:dyDescent="0.25">
      <c r="B90" s="174" t="s">
        <v>79</v>
      </c>
      <c r="C90" s="181"/>
      <c r="D90" s="177">
        <v>1050</v>
      </c>
      <c r="E90" s="177">
        <v>1050</v>
      </c>
      <c r="F90" s="177">
        <v>1040</v>
      </c>
      <c r="G90" s="178">
        <v>9.5602294455066072E-4</v>
      </c>
      <c r="H90" s="178">
        <v>-9.5510983763132939E-3</v>
      </c>
    </row>
    <row r="91" spans="2:8" x14ac:dyDescent="0.25">
      <c r="B91" s="174" t="s">
        <v>80</v>
      </c>
      <c r="C91" s="181"/>
      <c r="D91" s="177">
        <v>1150</v>
      </c>
      <c r="E91" s="177">
        <v>1170</v>
      </c>
      <c r="F91" s="177">
        <v>1160</v>
      </c>
      <c r="G91" s="178">
        <v>1.8292682926829285E-2</v>
      </c>
      <c r="H91" s="178">
        <v>-6.8434559452523747E-3</v>
      </c>
    </row>
    <row r="92" spans="2:8" x14ac:dyDescent="0.25">
      <c r="B92" s="174" t="s">
        <v>81</v>
      </c>
      <c r="C92" s="181"/>
      <c r="D92" s="177">
        <v>1110</v>
      </c>
      <c r="E92" s="177">
        <v>1140</v>
      </c>
      <c r="F92" s="177">
        <v>1130</v>
      </c>
      <c r="G92" s="178">
        <v>2.9783393501805033E-2</v>
      </c>
      <c r="H92" s="178">
        <v>-8.76424189307623E-3</v>
      </c>
    </row>
    <row r="93" spans="2:8" x14ac:dyDescent="0.25">
      <c r="B93" s="174" t="s">
        <v>283</v>
      </c>
      <c r="C93" s="181"/>
      <c r="D93" s="177">
        <v>1250</v>
      </c>
      <c r="E93" s="177">
        <v>1250</v>
      </c>
      <c r="F93" s="177">
        <v>1250</v>
      </c>
      <c r="G93" s="178">
        <v>2.3980815347721673E-3</v>
      </c>
      <c r="H93" s="178">
        <v>-2.3923444976076125E-3</v>
      </c>
    </row>
    <row r="94" spans="2:8" x14ac:dyDescent="0.25">
      <c r="B94" s="174" t="s">
        <v>284</v>
      </c>
      <c r="C94" s="181"/>
      <c r="D94" s="177">
        <v>1260</v>
      </c>
      <c r="E94" s="177">
        <v>1280</v>
      </c>
      <c r="F94" s="177">
        <v>1280</v>
      </c>
      <c r="G94" s="178">
        <v>1.8312101910828105E-2</v>
      </c>
      <c r="H94" s="178">
        <v>-2.3455824863174435E-3</v>
      </c>
    </row>
    <row r="95" spans="2:8" x14ac:dyDescent="0.25">
      <c r="B95" s="174" t="s">
        <v>285</v>
      </c>
      <c r="C95" s="181"/>
      <c r="D95" s="177">
        <v>1160</v>
      </c>
      <c r="E95" s="177">
        <v>1160</v>
      </c>
      <c r="F95" s="177">
        <v>1160</v>
      </c>
      <c r="G95" s="178">
        <v>8.6206896551721535E-4</v>
      </c>
      <c r="H95" s="178">
        <v>-5.1679586563307955E-3</v>
      </c>
    </row>
    <row r="96" spans="2:8" x14ac:dyDescent="0.25">
      <c r="B96" s="174" t="s">
        <v>82</v>
      </c>
      <c r="C96" s="181"/>
      <c r="D96" s="177">
        <v>1280</v>
      </c>
      <c r="E96" s="177">
        <v>1300</v>
      </c>
      <c r="F96" s="177">
        <v>1290</v>
      </c>
      <c r="G96" s="178">
        <v>1.6431924882629012E-2</v>
      </c>
      <c r="H96" s="178">
        <v>-1.000769822940728E-2</v>
      </c>
    </row>
    <row r="97" spans="1:25" x14ac:dyDescent="0.25">
      <c r="B97" s="174" t="s">
        <v>286</v>
      </c>
      <c r="C97" s="181"/>
      <c r="D97" s="177">
        <v>1200</v>
      </c>
      <c r="E97" s="177">
        <v>1210</v>
      </c>
      <c r="F97" s="177">
        <v>1210</v>
      </c>
      <c r="G97" s="178">
        <v>1.3355592654423987E-2</v>
      </c>
      <c r="H97" s="178">
        <v>-3.2948929159802853E-3</v>
      </c>
    </row>
    <row r="98" spans="1:25" x14ac:dyDescent="0.25">
      <c r="B98" s="174" t="s">
        <v>287</v>
      </c>
      <c r="C98" s="181"/>
      <c r="D98" s="177">
        <v>1240</v>
      </c>
      <c r="E98" s="177">
        <v>1240</v>
      </c>
      <c r="F98" s="177">
        <v>1240</v>
      </c>
      <c r="G98" s="178">
        <v>-8.0710250201776468E-4</v>
      </c>
      <c r="H98" s="178">
        <v>0</v>
      </c>
    </row>
    <row r="99" spans="1:25" x14ac:dyDescent="0.25">
      <c r="B99" s="174" t="s">
        <v>83</v>
      </c>
      <c r="C99" s="181"/>
      <c r="D99" s="177">
        <v>1110</v>
      </c>
      <c r="E99" s="177">
        <v>1150</v>
      </c>
      <c r="F99" s="177">
        <v>1140</v>
      </c>
      <c r="G99" s="178">
        <v>3.7871956717763666E-2</v>
      </c>
      <c r="H99" s="178">
        <v>-1.3900955690703709E-2</v>
      </c>
    </row>
    <row r="100" spans="1:25" x14ac:dyDescent="0.25">
      <c r="B100" s="174" t="s">
        <v>288</v>
      </c>
      <c r="C100" s="181"/>
      <c r="D100" s="177">
        <v>1100</v>
      </c>
      <c r="E100" s="177">
        <v>1120</v>
      </c>
      <c r="F100" s="177">
        <v>1120</v>
      </c>
      <c r="G100" s="178">
        <v>1.7241379310344751E-2</v>
      </c>
      <c r="H100" s="178">
        <v>-4.460303300624413E-3</v>
      </c>
    </row>
    <row r="101" spans="1:25" x14ac:dyDescent="0.25">
      <c r="B101" s="174" t="s">
        <v>84</v>
      </c>
      <c r="C101" s="181"/>
      <c r="D101" s="177">
        <v>1080</v>
      </c>
      <c r="E101" s="177">
        <v>1080</v>
      </c>
      <c r="F101" s="177">
        <v>1080</v>
      </c>
      <c r="G101" s="178">
        <v>3.7037037037037646E-3</v>
      </c>
      <c r="H101" s="178">
        <v>-2.7675276752767708E-3</v>
      </c>
    </row>
    <row r="102" spans="1:25" x14ac:dyDescent="0.25">
      <c r="B102" s="174" t="s">
        <v>85</v>
      </c>
      <c r="C102" s="181"/>
      <c r="D102" s="177">
        <v>460</v>
      </c>
      <c r="E102" s="177">
        <v>460</v>
      </c>
      <c r="F102" s="177">
        <v>460</v>
      </c>
      <c r="G102" s="178">
        <v>1.098901098901095E-2</v>
      </c>
      <c r="H102" s="178">
        <v>-4.3478260869564966E-3</v>
      </c>
    </row>
    <row r="103" spans="1:25" x14ac:dyDescent="0.25">
      <c r="B103" s="174" t="s">
        <v>86</v>
      </c>
      <c r="C103" s="181"/>
      <c r="D103" s="177">
        <v>470</v>
      </c>
      <c r="E103" s="177">
        <v>470</v>
      </c>
      <c r="F103" s="177">
        <v>470</v>
      </c>
      <c r="G103" s="178">
        <v>8.5470085470085166E-3</v>
      </c>
      <c r="H103" s="178">
        <v>-8.4745762711864181E-3</v>
      </c>
    </row>
    <row r="104" spans="1:25" x14ac:dyDescent="0.25">
      <c r="B104" s="174" t="s">
        <v>289</v>
      </c>
      <c r="C104" s="181"/>
      <c r="D104" s="177">
        <v>640</v>
      </c>
      <c r="E104" s="177">
        <v>640</v>
      </c>
      <c r="F104" s="177" t="s">
        <v>64</v>
      </c>
      <c r="G104" s="178">
        <v>9.4339622641510523E-3</v>
      </c>
      <c r="H104" s="178" t="s">
        <v>64</v>
      </c>
    </row>
    <row r="105" spans="1:25" x14ac:dyDescent="0.25">
      <c r="B105" s="174" t="s">
        <v>290</v>
      </c>
      <c r="C105" s="181"/>
      <c r="D105" s="177">
        <v>820</v>
      </c>
      <c r="E105" s="177" t="s">
        <v>64</v>
      </c>
      <c r="F105" s="177" t="s">
        <v>64</v>
      </c>
      <c r="G105" s="178" t="s">
        <v>64</v>
      </c>
      <c r="H105" s="178" t="s">
        <v>64</v>
      </c>
    </row>
    <row r="106" spans="1:25" x14ac:dyDescent="0.25">
      <c r="A106" s="182"/>
      <c r="B106" s="183"/>
      <c r="C106" s="184"/>
      <c r="D106" s="185"/>
      <c r="E106" s="185"/>
      <c r="F106" s="183"/>
      <c r="G106" s="185"/>
      <c r="H106" s="185"/>
    </row>
    <row r="107" spans="1:25" x14ac:dyDescent="0.25">
      <c r="A107" s="186">
        <v>1</v>
      </c>
      <c r="B107" s="1" t="s">
        <v>291</v>
      </c>
      <c r="C107" s="187"/>
      <c r="E107" s="187"/>
      <c r="F107" s="187"/>
      <c r="G107" s="187"/>
      <c r="K107" s="170">
        <v>49</v>
      </c>
    </row>
    <row r="110" spans="1:25" s="1" customFormat="1" ht="14.45" customHeight="1" x14ac:dyDescent="0.2">
      <c r="A110" s="38" t="s">
        <v>276</v>
      </c>
      <c r="B110" s="38"/>
      <c r="C110" s="38"/>
      <c r="D110" s="38"/>
      <c r="E110" s="38"/>
      <c r="F110" s="38"/>
      <c r="G110" s="38"/>
      <c r="H110" s="38"/>
      <c r="I110" s="9"/>
      <c r="J110" s="9"/>
      <c r="K110" s="9">
        <v>46</v>
      </c>
      <c r="L110" s="9">
        <v>23</v>
      </c>
      <c r="M110" s="9">
        <v>28</v>
      </c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</row>
    <row r="111" spans="1:25" s="1" customFormat="1" ht="12.75" x14ac:dyDescent="0.2">
      <c r="B111" s="15"/>
      <c r="C111" s="15"/>
      <c r="D111" s="15"/>
      <c r="E111" s="15"/>
      <c r="F111" s="15"/>
      <c r="G111" s="15"/>
      <c r="H111" s="15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</row>
    <row r="112" spans="1:25" ht="17.45" customHeight="1" x14ac:dyDescent="0.35">
      <c r="A112" s="39" t="s">
        <v>265</v>
      </c>
      <c r="B112" s="39"/>
      <c r="C112" s="39"/>
      <c r="D112" s="39" t="s">
        <v>266</v>
      </c>
      <c r="E112" s="39"/>
      <c r="F112" s="39"/>
      <c r="G112" s="39" t="s">
        <v>267</v>
      </c>
      <c r="H112" s="39"/>
      <c r="K112" s="170">
        <v>47</v>
      </c>
      <c r="L112" s="170">
        <v>38</v>
      </c>
      <c r="M112" s="170">
        <v>39</v>
      </c>
    </row>
    <row r="113" spans="1:17" ht="16.899999999999999" customHeight="1" x14ac:dyDescent="0.25">
      <c r="A113" s="44"/>
      <c r="B113" s="44"/>
      <c r="C113" s="44"/>
      <c r="D113" s="173" t="s">
        <v>269</v>
      </c>
      <c r="E113" s="173" t="s">
        <v>270</v>
      </c>
      <c r="F113" s="173" t="s">
        <v>271</v>
      </c>
      <c r="G113" s="173" t="s">
        <v>272</v>
      </c>
      <c r="H113" s="173" t="s">
        <v>273</v>
      </c>
      <c r="K113" s="170">
        <v>40</v>
      </c>
      <c r="L113" s="170">
        <v>41</v>
      </c>
      <c r="M113" s="170">
        <v>42</v>
      </c>
      <c r="N113" s="170">
        <v>43</v>
      </c>
      <c r="O113" s="170">
        <v>44</v>
      </c>
      <c r="P113" s="170">
        <v>45</v>
      </c>
      <c r="Q113" s="170">
        <v>48</v>
      </c>
    </row>
    <row r="114" spans="1:17" x14ac:dyDescent="0.25">
      <c r="B114" s="174" t="s">
        <v>73</v>
      </c>
      <c r="C114" s="175"/>
      <c r="D114" s="177">
        <v>380</v>
      </c>
      <c r="E114" s="177">
        <v>480</v>
      </c>
      <c r="F114" s="177">
        <v>480</v>
      </c>
      <c r="G114" s="178">
        <v>0.25984251968503935</v>
      </c>
      <c r="H114" s="178">
        <v>8.3333333333333037E-3</v>
      </c>
    </row>
    <row r="115" spans="1:17" x14ac:dyDescent="0.25">
      <c r="B115" s="174" t="s">
        <v>74</v>
      </c>
      <c r="C115" s="175"/>
      <c r="D115" s="177">
        <v>360</v>
      </c>
      <c r="E115" s="177">
        <v>440</v>
      </c>
      <c r="F115" s="177">
        <v>450</v>
      </c>
      <c r="G115" s="178">
        <v>0.22500000000000009</v>
      </c>
      <c r="H115" s="178">
        <v>1.3605442176870763E-2</v>
      </c>
    </row>
    <row r="116" spans="1:17" x14ac:dyDescent="0.25">
      <c r="B116" s="174" t="s">
        <v>75</v>
      </c>
      <c r="C116" s="175"/>
      <c r="D116" s="177">
        <v>390</v>
      </c>
      <c r="E116" s="177">
        <v>450</v>
      </c>
      <c r="F116" s="177">
        <v>470</v>
      </c>
      <c r="G116" s="178">
        <v>0.15306122448979598</v>
      </c>
      <c r="H116" s="178">
        <v>2.8761061946902755E-2</v>
      </c>
    </row>
    <row r="117" spans="1:17" x14ac:dyDescent="0.25">
      <c r="B117" s="174" t="s">
        <v>277</v>
      </c>
      <c r="C117" s="175"/>
      <c r="D117" s="177">
        <v>390</v>
      </c>
      <c r="E117" s="177">
        <v>470</v>
      </c>
      <c r="F117" s="177">
        <v>480</v>
      </c>
      <c r="G117" s="178">
        <v>0.21761658031088094</v>
      </c>
      <c r="H117" s="178">
        <v>1.0638297872340496E-2</v>
      </c>
    </row>
    <row r="118" spans="1:17" x14ac:dyDescent="0.25">
      <c r="B118" s="174" t="s">
        <v>278</v>
      </c>
      <c r="C118" s="175"/>
      <c r="D118" s="177">
        <v>440</v>
      </c>
      <c r="E118" s="177">
        <v>500</v>
      </c>
      <c r="F118" s="177">
        <v>510</v>
      </c>
      <c r="G118" s="178">
        <v>0.15632183908045971</v>
      </c>
      <c r="H118" s="178">
        <v>1.9880715705765439E-2</v>
      </c>
    </row>
    <row r="119" spans="1:17" x14ac:dyDescent="0.25">
      <c r="B119" s="174" t="s">
        <v>279</v>
      </c>
      <c r="C119" s="175"/>
      <c r="D119" s="177">
        <v>390</v>
      </c>
      <c r="E119" s="177">
        <v>450</v>
      </c>
      <c r="F119" s="177">
        <v>460</v>
      </c>
      <c r="G119" s="178">
        <v>0.15897435897435908</v>
      </c>
      <c r="H119" s="178">
        <v>1.327433628318575E-2</v>
      </c>
    </row>
    <row r="120" spans="1:17" x14ac:dyDescent="0.25">
      <c r="B120" s="174" t="s">
        <v>76</v>
      </c>
      <c r="C120" s="175"/>
      <c r="D120" s="177">
        <v>540</v>
      </c>
      <c r="E120" s="177">
        <v>580</v>
      </c>
      <c r="F120" s="177">
        <v>580</v>
      </c>
      <c r="G120" s="178">
        <v>7.4766355140186924E-2</v>
      </c>
      <c r="H120" s="178">
        <v>1.3913043478260834E-2</v>
      </c>
    </row>
    <row r="121" spans="1:17" x14ac:dyDescent="0.25">
      <c r="B121" s="174" t="s">
        <v>280</v>
      </c>
      <c r="C121" s="175"/>
      <c r="D121" s="177">
        <v>490</v>
      </c>
      <c r="E121" s="177">
        <v>530</v>
      </c>
      <c r="F121" s="177">
        <v>540</v>
      </c>
      <c r="G121" s="178">
        <v>7.5356415478615046E-2</v>
      </c>
      <c r="H121" s="178">
        <v>2.0833333333333259E-2</v>
      </c>
    </row>
    <row r="122" spans="1:17" x14ac:dyDescent="0.25">
      <c r="B122" s="174" t="s">
        <v>281</v>
      </c>
      <c r="C122" s="175"/>
      <c r="D122" s="177">
        <v>510</v>
      </c>
      <c r="E122" s="177">
        <v>530</v>
      </c>
      <c r="F122" s="177">
        <v>520</v>
      </c>
      <c r="G122" s="178">
        <v>3.9603960396039639E-2</v>
      </c>
      <c r="H122" s="178">
        <v>-3.8095238095238182E-3</v>
      </c>
    </row>
    <row r="123" spans="1:17" x14ac:dyDescent="0.25">
      <c r="B123" s="174" t="s">
        <v>77</v>
      </c>
      <c r="C123" s="175"/>
      <c r="D123" s="177">
        <v>390</v>
      </c>
      <c r="E123" s="177">
        <v>420</v>
      </c>
      <c r="F123" s="177">
        <v>430</v>
      </c>
      <c r="G123" s="178">
        <v>8.1841432225064015E-2</v>
      </c>
      <c r="H123" s="178">
        <v>1.1820330969267046E-2</v>
      </c>
    </row>
    <row r="124" spans="1:17" x14ac:dyDescent="0.25">
      <c r="B124" s="174" t="s">
        <v>282</v>
      </c>
      <c r="C124" s="181"/>
      <c r="D124" s="177">
        <v>430</v>
      </c>
      <c r="E124" s="177">
        <v>440</v>
      </c>
      <c r="F124" s="177">
        <v>440</v>
      </c>
      <c r="G124" s="178">
        <v>3.7558685446009488E-2</v>
      </c>
      <c r="H124" s="178">
        <v>2.2624434389140191E-3</v>
      </c>
    </row>
    <row r="125" spans="1:17" x14ac:dyDescent="0.25">
      <c r="B125" s="174" t="s">
        <v>78</v>
      </c>
      <c r="C125" s="181"/>
      <c r="D125" s="177">
        <v>580</v>
      </c>
      <c r="E125" s="177">
        <v>640</v>
      </c>
      <c r="F125" s="177">
        <v>650</v>
      </c>
      <c r="G125" s="178">
        <v>9.5890410958904049E-2</v>
      </c>
      <c r="H125" s="178">
        <v>9.3749999999999112E-3</v>
      </c>
    </row>
    <row r="126" spans="1:17" x14ac:dyDescent="0.25">
      <c r="B126" s="174" t="s">
        <v>79</v>
      </c>
      <c r="C126" s="181"/>
      <c r="D126" s="177">
        <v>490</v>
      </c>
      <c r="E126" s="177">
        <v>510</v>
      </c>
      <c r="F126" s="177">
        <v>520</v>
      </c>
      <c r="G126" s="178">
        <v>4.9382716049382713E-2</v>
      </c>
      <c r="H126" s="178">
        <v>1.3725490196078383E-2</v>
      </c>
    </row>
    <row r="127" spans="1:17" x14ac:dyDescent="0.25">
      <c r="B127" s="174" t="s">
        <v>80</v>
      </c>
      <c r="C127" s="181"/>
      <c r="D127" s="177">
        <v>450</v>
      </c>
      <c r="E127" s="177">
        <v>490</v>
      </c>
      <c r="F127" s="177">
        <v>490</v>
      </c>
      <c r="G127" s="178">
        <v>7.7092511013215903E-2</v>
      </c>
      <c r="H127" s="178">
        <v>6.1349693251533388E-3</v>
      </c>
    </row>
    <row r="128" spans="1:17" x14ac:dyDescent="0.25">
      <c r="B128" s="174" t="s">
        <v>81</v>
      </c>
      <c r="C128" s="181"/>
      <c r="D128" s="177">
        <v>390</v>
      </c>
      <c r="E128" s="177">
        <v>440</v>
      </c>
      <c r="F128" s="177">
        <v>440</v>
      </c>
      <c r="G128" s="178">
        <v>0.11675126903553301</v>
      </c>
      <c r="H128" s="178">
        <v>6.8181818181818343E-3</v>
      </c>
    </row>
    <row r="129" spans="1:11" x14ac:dyDescent="0.25">
      <c r="B129" s="174" t="s">
        <v>283</v>
      </c>
      <c r="C129" s="181"/>
      <c r="D129" s="177">
        <v>560</v>
      </c>
      <c r="E129" s="177">
        <v>580</v>
      </c>
      <c r="F129" s="177">
        <v>580</v>
      </c>
      <c r="G129" s="178">
        <v>3.9568345323740983E-2</v>
      </c>
      <c r="H129" s="178">
        <v>1.0380622837370179E-2</v>
      </c>
    </row>
    <row r="130" spans="1:11" x14ac:dyDescent="0.25">
      <c r="B130" s="174" t="s">
        <v>284</v>
      </c>
      <c r="C130" s="181"/>
      <c r="D130" s="177">
        <v>420</v>
      </c>
      <c r="E130" s="177">
        <v>460</v>
      </c>
      <c r="F130" s="177">
        <v>470</v>
      </c>
      <c r="G130" s="178">
        <v>9.4786729857819996E-2</v>
      </c>
      <c r="H130" s="178">
        <v>6.4935064935065512E-3</v>
      </c>
    </row>
    <row r="131" spans="1:11" x14ac:dyDescent="0.25">
      <c r="B131" s="174" t="s">
        <v>285</v>
      </c>
      <c r="C131" s="181"/>
      <c r="D131" s="177">
        <v>460</v>
      </c>
      <c r="E131" s="177">
        <v>490</v>
      </c>
      <c r="F131" s="177">
        <v>500</v>
      </c>
      <c r="G131" s="178">
        <v>5.6277056277056259E-2</v>
      </c>
      <c r="H131" s="178">
        <v>1.6393442622950838E-2</v>
      </c>
    </row>
    <row r="132" spans="1:11" x14ac:dyDescent="0.25">
      <c r="B132" s="174" t="s">
        <v>82</v>
      </c>
      <c r="C132" s="181"/>
      <c r="D132" s="177">
        <v>500</v>
      </c>
      <c r="E132" s="177">
        <v>520</v>
      </c>
      <c r="F132" s="177">
        <v>520</v>
      </c>
      <c r="G132" s="178">
        <v>4.8387096774193505E-2</v>
      </c>
      <c r="H132" s="178">
        <v>3.8461538461538325E-3</v>
      </c>
    </row>
    <row r="133" spans="1:11" x14ac:dyDescent="0.25">
      <c r="B133" s="174" t="s">
        <v>286</v>
      </c>
      <c r="C133" s="181"/>
      <c r="D133" s="177">
        <v>420</v>
      </c>
      <c r="E133" s="177">
        <v>460</v>
      </c>
      <c r="F133" s="177">
        <v>460</v>
      </c>
      <c r="G133" s="178">
        <v>8.5510688836104576E-2</v>
      </c>
      <c r="H133" s="178">
        <v>8.7527352297593897E-3</v>
      </c>
    </row>
    <row r="134" spans="1:11" x14ac:dyDescent="0.25">
      <c r="B134" s="174" t="s">
        <v>287</v>
      </c>
      <c r="C134" s="181"/>
      <c r="D134" s="177">
        <v>500</v>
      </c>
      <c r="E134" s="177">
        <v>510</v>
      </c>
      <c r="F134" s="177">
        <v>520</v>
      </c>
      <c r="G134" s="178">
        <v>1.6032064128256529E-2</v>
      </c>
      <c r="H134" s="178">
        <v>1.7751479289940919E-2</v>
      </c>
    </row>
    <row r="135" spans="1:11" x14ac:dyDescent="0.25">
      <c r="B135" s="174" t="s">
        <v>83</v>
      </c>
      <c r="C135" s="181"/>
      <c r="D135" s="177">
        <v>470</v>
      </c>
      <c r="E135" s="177">
        <v>520</v>
      </c>
      <c r="F135" s="177">
        <v>520</v>
      </c>
      <c r="G135" s="178">
        <v>0.1118279569892473</v>
      </c>
      <c r="H135" s="178">
        <v>7.7369439071566237E-3</v>
      </c>
    </row>
    <row r="136" spans="1:11" x14ac:dyDescent="0.25">
      <c r="B136" s="174" t="s">
        <v>288</v>
      </c>
      <c r="C136" s="181"/>
      <c r="D136" s="177">
        <v>400</v>
      </c>
      <c r="E136" s="177">
        <v>420</v>
      </c>
      <c r="F136" s="177">
        <v>430</v>
      </c>
      <c r="G136" s="178">
        <v>6.2656641604009966E-2</v>
      </c>
      <c r="H136" s="178">
        <v>2.3584905660376521E-3</v>
      </c>
    </row>
    <row r="137" spans="1:11" x14ac:dyDescent="0.25">
      <c r="B137" s="174" t="s">
        <v>84</v>
      </c>
      <c r="C137" s="181"/>
      <c r="D137" s="177">
        <v>530</v>
      </c>
      <c r="E137" s="177">
        <v>550</v>
      </c>
      <c r="F137" s="177">
        <v>550</v>
      </c>
      <c r="G137" s="178">
        <v>3.9848197343453462E-2</v>
      </c>
      <c r="H137" s="178">
        <v>1.8248175182482562E-3</v>
      </c>
    </row>
    <row r="138" spans="1:11" x14ac:dyDescent="0.25">
      <c r="B138" s="174" t="s">
        <v>85</v>
      </c>
      <c r="C138" s="181"/>
      <c r="D138" s="177">
        <v>340</v>
      </c>
      <c r="E138" s="177">
        <v>360</v>
      </c>
      <c r="F138" s="177">
        <v>360</v>
      </c>
      <c r="G138" s="178">
        <v>5.2785923753665642E-2</v>
      </c>
      <c r="H138" s="178">
        <v>1.1142061281337101E-2</v>
      </c>
    </row>
    <row r="139" spans="1:11" x14ac:dyDescent="0.25">
      <c r="B139" s="174" t="s">
        <v>86</v>
      </c>
      <c r="C139" s="181"/>
      <c r="D139" s="177">
        <v>250</v>
      </c>
      <c r="E139" s="177">
        <v>260</v>
      </c>
      <c r="F139" s="177">
        <v>260</v>
      </c>
      <c r="G139" s="178">
        <v>4.0322580645161255E-2</v>
      </c>
      <c r="H139" s="178">
        <v>3.8759689922480689E-3</v>
      </c>
    </row>
    <row r="140" spans="1:11" x14ac:dyDescent="0.25">
      <c r="B140" s="174" t="s">
        <v>289</v>
      </c>
      <c r="C140" s="181"/>
      <c r="D140" s="177">
        <v>330</v>
      </c>
      <c r="E140" s="177">
        <v>340</v>
      </c>
      <c r="F140" s="177" t="s">
        <v>64</v>
      </c>
      <c r="G140" s="178">
        <v>3.0211480362537735E-2</v>
      </c>
      <c r="H140" s="178" t="s">
        <v>64</v>
      </c>
    </row>
    <row r="141" spans="1:11" x14ac:dyDescent="0.25">
      <c r="B141" s="174" t="s">
        <v>290</v>
      </c>
      <c r="C141" s="181"/>
      <c r="D141" s="177">
        <v>400</v>
      </c>
      <c r="E141" s="177" t="s">
        <v>64</v>
      </c>
      <c r="F141" s="177" t="s">
        <v>64</v>
      </c>
      <c r="G141" s="178" t="s">
        <v>64</v>
      </c>
      <c r="H141" s="178" t="s">
        <v>64</v>
      </c>
    </row>
    <row r="142" spans="1:11" x14ac:dyDescent="0.25">
      <c r="A142" s="182"/>
      <c r="B142" s="183"/>
      <c r="C142" s="184"/>
      <c r="D142" s="185"/>
      <c r="E142" s="185"/>
      <c r="F142" s="183"/>
      <c r="G142" s="185"/>
      <c r="H142" s="185"/>
    </row>
    <row r="143" spans="1:11" x14ac:dyDescent="0.25">
      <c r="A143" s="186">
        <v>1</v>
      </c>
      <c r="B143" s="1" t="s">
        <v>291</v>
      </c>
      <c r="C143" s="187"/>
      <c r="E143" s="187"/>
      <c r="F143" s="187"/>
      <c r="G143" s="187"/>
      <c r="K143" s="170">
        <v>49</v>
      </c>
    </row>
  </sheetData>
  <mergeCells count="17">
    <mergeCell ref="A110:H110"/>
    <mergeCell ref="A112:C113"/>
    <mergeCell ref="D112:F112"/>
    <mergeCell ref="G112:H112"/>
    <mergeCell ref="A40:C41"/>
    <mergeCell ref="D40:F40"/>
    <mergeCell ref="G40:H40"/>
    <mergeCell ref="A74:H74"/>
    <mergeCell ref="A76:C77"/>
    <mergeCell ref="D76:F76"/>
    <mergeCell ref="G76:H76"/>
    <mergeCell ref="A1:D1"/>
    <mergeCell ref="A2:H2"/>
    <mergeCell ref="A4:C5"/>
    <mergeCell ref="D4:F4"/>
    <mergeCell ref="G4:H4"/>
    <mergeCell ref="A38:H38"/>
  </mergeCells>
  <hyperlinks>
    <hyperlink ref="A1:D1" location="Contents!A1" display="Contents!A1" xr:uid="{1DFF4B2C-BDC2-48AD-ADBA-A08DE120104C}"/>
  </hyperlinks>
  <pageMargins left="0.7" right="0.7" top="0.75" bottom="0.75" header="0.3" footer="0.3"/>
  <pageSetup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043A10-1864-47CB-8095-92CF5029D968}">
  <sheetPr codeName="Sheet36"/>
  <dimension ref="A1:W148"/>
  <sheetViews>
    <sheetView zoomScaleNormal="100" workbookViewId="0">
      <selection sqref="A1:D1"/>
    </sheetView>
  </sheetViews>
  <sheetFormatPr defaultColWidth="0" defaultRowHeight="15" x14ac:dyDescent="0.25"/>
  <cols>
    <col min="1" max="1" width="3.28515625" style="122" customWidth="1"/>
    <col min="2" max="2" width="10.42578125" style="122" customWidth="1"/>
    <col min="3" max="3" width="2.7109375" style="122" customWidth="1"/>
    <col min="4" max="5" width="10.7109375" style="122" bestFit="1" customWidth="1"/>
    <col min="6" max="6" width="11.28515625" style="122" bestFit="1" customWidth="1"/>
    <col min="7" max="7" width="13.5703125" style="122" bestFit="1" customWidth="1"/>
    <col min="8" max="8" width="16.42578125" style="122" customWidth="1"/>
    <col min="9" max="22" width="8.85546875" style="170" customWidth="1"/>
    <col min="23" max="24" width="8.85546875" style="122" customWidth="1"/>
    <col min="25" max="16384" width="8.85546875" style="122" hidden="1"/>
  </cols>
  <sheetData>
    <row r="1" spans="1:23" x14ac:dyDescent="0.25">
      <c r="A1" s="169" t="s">
        <v>53</v>
      </c>
      <c r="B1" s="169"/>
      <c r="C1" s="169"/>
      <c r="D1" s="169"/>
      <c r="E1" s="15"/>
      <c r="F1" s="15"/>
      <c r="G1" s="15"/>
      <c r="H1" s="15"/>
      <c r="K1" s="170">
        <v>56</v>
      </c>
    </row>
    <row r="2" spans="1:23" s="1" customFormat="1" ht="13.15" customHeight="1" x14ac:dyDescent="0.2">
      <c r="A2" s="141" t="s">
        <v>292</v>
      </c>
      <c r="B2" s="141"/>
      <c r="C2" s="141"/>
      <c r="D2" s="141"/>
      <c r="E2" s="141"/>
      <c r="F2" s="141"/>
      <c r="G2" s="141"/>
      <c r="H2" s="141"/>
      <c r="I2" s="9"/>
      <c r="J2" s="9"/>
      <c r="K2" s="9">
        <v>46</v>
      </c>
      <c r="L2" s="9">
        <v>24</v>
      </c>
      <c r="M2" s="9">
        <v>25</v>
      </c>
      <c r="N2" s="9"/>
      <c r="O2" s="9"/>
      <c r="P2" s="9"/>
      <c r="Q2" s="9"/>
      <c r="R2" s="9"/>
      <c r="S2" s="9"/>
      <c r="T2" s="9"/>
      <c r="U2" s="9"/>
      <c r="V2" s="9"/>
    </row>
    <row r="3" spans="1:23" s="1" customFormat="1" ht="12.75" x14ac:dyDescent="0.2">
      <c r="B3" s="189"/>
      <c r="C3" s="189"/>
      <c r="D3" s="189"/>
      <c r="E3" s="189"/>
      <c r="F3" s="189"/>
      <c r="G3" s="189"/>
      <c r="H3" s="18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</row>
    <row r="4" spans="1:23" ht="17.45" customHeight="1" x14ac:dyDescent="0.35">
      <c r="A4" s="39" t="s">
        <v>265</v>
      </c>
      <c r="B4" s="39"/>
      <c r="C4" s="39"/>
      <c r="D4" s="39" t="s">
        <v>266</v>
      </c>
      <c r="E4" s="39"/>
      <c r="F4" s="39"/>
      <c r="G4" s="39" t="s">
        <v>267</v>
      </c>
      <c r="H4" s="39"/>
      <c r="K4" s="170">
        <v>47</v>
      </c>
      <c r="L4" s="170">
        <v>38</v>
      </c>
      <c r="M4" s="170">
        <v>39</v>
      </c>
    </row>
    <row r="5" spans="1:23" ht="16.899999999999999" customHeight="1" x14ac:dyDescent="0.25">
      <c r="A5" s="44"/>
      <c r="B5" s="44"/>
      <c r="C5" s="44"/>
      <c r="D5" s="173" t="s">
        <v>269</v>
      </c>
      <c r="E5" s="173" t="s">
        <v>270</v>
      </c>
      <c r="F5" s="173" t="s">
        <v>271</v>
      </c>
      <c r="G5" s="173" t="s">
        <v>272</v>
      </c>
      <c r="H5" s="173" t="s">
        <v>273</v>
      </c>
      <c r="K5" s="170">
        <v>40</v>
      </c>
      <c r="L5" s="170">
        <v>41</v>
      </c>
      <c r="M5" s="170">
        <v>42</v>
      </c>
      <c r="N5" s="170">
        <v>43</v>
      </c>
      <c r="O5" s="170">
        <v>44</v>
      </c>
      <c r="P5" s="170">
        <v>45</v>
      </c>
      <c r="Q5" s="170">
        <v>48</v>
      </c>
    </row>
    <row r="6" spans="1:23" x14ac:dyDescent="0.25">
      <c r="B6" s="174" t="s">
        <v>73</v>
      </c>
      <c r="C6" s="175"/>
      <c r="D6" s="190">
        <v>12</v>
      </c>
      <c r="E6" s="190">
        <v>15.6</v>
      </c>
      <c r="F6" s="190">
        <v>15.6</v>
      </c>
      <c r="G6" s="178">
        <v>0.29776821780344309</v>
      </c>
      <c r="H6" s="178">
        <v>-1.7154544930783056E-3</v>
      </c>
    </row>
    <row r="7" spans="1:23" x14ac:dyDescent="0.25">
      <c r="B7" s="174" t="s">
        <v>74</v>
      </c>
      <c r="C7" s="175"/>
      <c r="D7" s="190">
        <v>13.6</v>
      </c>
      <c r="E7" s="190">
        <v>14.4</v>
      </c>
      <c r="F7" s="190">
        <v>14.4</v>
      </c>
      <c r="G7" s="178">
        <v>6.0749415182972388E-2</v>
      </c>
      <c r="H7" s="178">
        <v>-1.9151710274740719E-3</v>
      </c>
    </row>
    <row r="8" spans="1:23" x14ac:dyDescent="0.25">
      <c r="B8" s="174" t="s">
        <v>75</v>
      </c>
      <c r="C8" s="175"/>
      <c r="D8" s="190">
        <v>18</v>
      </c>
      <c r="E8" s="190">
        <v>19.600000000000001</v>
      </c>
      <c r="F8" s="190">
        <v>19.7</v>
      </c>
      <c r="G8" s="178">
        <v>9.1274149879071897E-2</v>
      </c>
      <c r="H8" s="178">
        <v>4.7361495243052332E-3</v>
      </c>
    </row>
    <row r="9" spans="1:23" x14ac:dyDescent="0.25">
      <c r="B9" s="174" t="s">
        <v>277</v>
      </c>
      <c r="C9" s="175"/>
      <c r="D9" s="190">
        <v>19.7</v>
      </c>
      <c r="E9" s="190">
        <v>22.1</v>
      </c>
      <c r="F9" s="190">
        <v>22</v>
      </c>
      <c r="G9" s="178">
        <v>0.12155342624901766</v>
      </c>
      <c r="H9" s="178">
        <v>-1.2911151067064308E-3</v>
      </c>
    </row>
    <row r="10" spans="1:23" x14ac:dyDescent="0.25">
      <c r="B10" s="174" t="s">
        <v>278</v>
      </c>
      <c r="C10" s="175"/>
      <c r="D10" s="190">
        <v>19.100000000000001</v>
      </c>
      <c r="E10" s="190">
        <v>20</v>
      </c>
      <c r="F10" s="190">
        <v>19.8</v>
      </c>
      <c r="G10" s="178">
        <v>5.1305064974089154E-2</v>
      </c>
      <c r="H10" s="178">
        <v>-1.0217138893968691E-2</v>
      </c>
      <c r="V10" s="170" t="s">
        <v>268</v>
      </c>
      <c r="W10" s="122">
        <v>25</v>
      </c>
    </row>
    <row r="11" spans="1:23" x14ac:dyDescent="0.25">
      <c r="B11" s="174" t="s">
        <v>279</v>
      </c>
      <c r="C11" s="175"/>
      <c r="D11" s="190">
        <v>19.399999999999999</v>
      </c>
      <c r="E11" s="190">
        <v>19.899999999999999</v>
      </c>
      <c r="F11" s="190">
        <v>20.2</v>
      </c>
      <c r="G11" s="178">
        <v>2.7122760507440002E-2</v>
      </c>
      <c r="H11" s="178">
        <v>1.186616534683238E-2</v>
      </c>
      <c r="V11" s="170" t="s">
        <v>274</v>
      </c>
      <c r="W11" s="122">
        <v>26</v>
      </c>
    </row>
    <row r="12" spans="1:23" x14ac:dyDescent="0.25">
      <c r="B12" s="174" t="s">
        <v>76</v>
      </c>
      <c r="C12" s="175"/>
      <c r="D12" s="190">
        <v>21.3</v>
      </c>
      <c r="E12" s="190">
        <v>21.8</v>
      </c>
      <c r="F12" s="190">
        <v>21.7</v>
      </c>
      <c r="G12" s="178">
        <v>2.3876296587079127E-2</v>
      </c>
      <c r="H12" s="178">
        <v>-5.7083132668881431E-3</v>
      </c>
      <c r="V12" s="170" t="s">
        <v>275</v>
      </c>
      <c r="W12" s="122">
        <v>27</v>
      </c>
    </row>
    <row r="13" spans="1:23" x14ac:dyDescent="0.25">
      <c r="B13" s="174" t="s">
        <v>280</v>
      </c>
      <c r="C13" s="175"/>
      <c r="D13" s="190">
        <v>22.7</v>
      </c>
      <c r="E13" s="190">
        <v>23.3</v>
      </c>
      <c r="F13" s="190">
        <v>23.3</v>
      </c>
      <c r="G13" s="178">
        <v>2.749829492502287E-2</v>
      </c>
      <c r="H13" s="178">
        <v>-3.3437218633470822E-3</v>
      </c>
      <c r="V13" s="170" t="s">
        <v>276</v>
      </c>
      <c r="W13" s="122">
        <v>28</v>
      </c>
    </row>
    <row r="14" spans="1:23" x14ac:dyDescent="0.25">
      <c r="B14" s="174" t="s">
        <v>281</v>
      </c>
      <c r="C14" s="175"/>
      <c r="D14" s="190">
        <v>21.4</v>
      </c>
      <c r="E14" s="190">
        <v>21.5</v>
      </c>
      <c r="F14" s="190">
        <v>21.5</v>
      </c>
      <c r="G14" s="178">
        <v>4.5113452542320243E-3</v>
      </c>
      <c r="H14" s="178">
        <v>-2.0115025394483732E-3</v>
      </c>
    </row>
    <row r="15" spans="1:23" x14ac:dyDescent="0.25">
      <c r="B15" s="174" t="s">
        <v>77</v>
      </c>
      <c r="C15" s="175"/>
      <c r="D15" s="190">
        <v>16.899999999999999</v>
      </c>
      <c r="E15" s="190">
        <v>17.3</v>
      </c>
      <c r="F15" s="190">
        <v>17.3</v>
      </c>
      <c r="G15" s="178">
        <v>2.4766746845294563E-2</v>
      </c>
      <c r="H15" s="178">
        <v>1.0937120589336047E-3</v>
      </c>
    </row>
    <row r="16" spans="1:23" x14ac:dyDescent="0.25">
      <c r="B16" s="174" t="s">
        <v>282</v>
      </c>
      <c r="C16" s="181"/>
      <c r="D16" s="190">
        <v>15.1</v>
      </c>
      <c r="E16" s="190">
        <v>15.6</v>
      </c>
      <c r="F16" s="190">
        <v>15.7</v>
      </c>
      <c r="G16" s="178">
        <v>3.5711167517317621E-2</v>
      </c>
      <c r="H16" s="178">
        <v>2.3087229441696167E-3</v>
      </c>
    </row>
    <row r="17" spans="2:8" x14ac:dyDescent="0.25">
      <c r="B17" s="174" t="s">
        <v>78</v>
      </c>
      <c r="C17" s="191"/>
      <c r="D17" s="190">
        <v>19.7</v>
      </c>
      <c r="E17" s="190">
        <v>20</v>
      </c>
      <c r="F17" s="190">
        <v>19.899999999999999</v>
      </c>
      <c r="G17" s="178">
        <v>1.8017156287696512E-2</v>
      </c>
      <c r="H17" s="178">
        <v>-3.9383471936768055E-3</v>
      </c>
    </row>
    <row r="18" spans="2:8" x14ac:dyDescent="0.25">
      <c r="B18" s="174" t="s">
        <v>79</v>
      </c>
      <c r="C18" s="191">
        <v>2</v>
      </c>
      <c r="D18" s="190">
        <v>14.5</v>
      </c>
      <c r="E18" s="190">
        <v>14.1</v>
      </c>
      <c r="F18" s="190">
        <v>14</v>
      </c>
      <c r="G18" s="178">
        <v>-3.0852339609937274E-2</v>
      </c>
      <c r="H18" s="178">
        <v>-5.3584423580269602E-3</v>
      </c>
    </row>
    <row r="19" spans="2:8" x14ac:dyDescent="0.25">
      <c r="B19" s="174" t="s">
        <v>80</v>
      </c>
      <c r="C19" s="191"/>
      <c r="D19" s="190">
        <v>17.7</v>
      </c>
      <c r="E19" s="190">
        <v>18</v>
      </c>
      <c r="F19" s="190">
        <v>20.100000000000001</v>
      </c>
      <c r="G19" s="178">
        <v>1.5440735983392351E-2</v>
      </c>
      <c r="H19" s="178">
        <v>0.11469074416264435</v>
      </c>
    </row>
    <row r="20" spans="2:8" x14ac:dyDescent="0.25">
      <c r="B20" s="174" t="s">
        <v>81</v>
      </c>
      <c r="C20" s="181"/>
      <c r="D20" s="190">
        <v>15.8</v>
      </c>
      <c r="E20" s="190">
        <v>17.2</v>
      </c>
      <c r="F20" s="190">
        <v>17.100000000000001</v>
      </c>
      <c r="G20" s="178">
        <v>8.9102346982946612E-2</v>
      </c>
      <c r="H20" s="178">
        <v>-8.099027881968035E-3</v>
      </c>
    </row>
    <row r="21" spans="2:8" x14ac:dyDescent="0.25">
      <c r="B21" s="174" t="s">
        <v>283</v>
      </c>
      <c r="C21" s="181"/>
      <c r="D21" s="190">
        <v>19.600000000000001</v>
      </c>
      <c r="E21" s="190">
        <v>19.8</v>
      </c>
      <c r="F21" s="190">
        <v>19.8</v>
      </c>
      <c r="G21" s="178">
        <v>1.1441159094722098E-2</v>
      </c>
      <c r="H21" s="178">
        <v>-1.187193125467223E-3</v>
      </c>
    </row>
    <row r="22" spans="2:8" x14ac:dyDescent="0.25">
      <c r="B22" s="174" t="s">
        <v>284</v>
      </c>
      <c r="C22" s="181"/>
      <c r="D22" s="190">
        <v>20.8</v>
      </c>
      <c r="E22" s="190">
        <v>21.4</v>
      </c>
      <c r="F22" s="190">
        <v>21.4</v>
      </c>
      <c r="G22" s="178">
        <v>3.1490990616660053E-2</v>
      </c>
      <c r="H22" s="178">
        <v>-4.2109264817047354E-4</v>
      </c>
    </row>
    <row r="23" spans="2:8" x14ac:dyDescent="0.25">
      <c r="B23" s="174" t="s">
        <v>285</v>
      </c>
      <c r="C23" s="181"/>
      <c r="D23" s="190">
        <v>19.2</v>
      </c>
      <c r="E23" s="190">
        <v>22.3</v>
      </c>
      <c r="F23" s="190">
        <v>22.2</v>
      </c>
      <c r="G23" s="178">
        <v>0.15841685805045413</v>
      </c>
      <c r="H23" s="178">
        <v>-2.4222841060769218E-3</v>
      </c>
    </row>
    <row r="24" spans="2:8" x14ac:dyDescent="0.25">
      <c r="B24" s="174" t="s">
        <v>82</v>
      </c>
      <c r="C24" s="181"/>
      <c r="D24" s="190">
        <v>20.3</v>
      </c>
      <c r="E24" s="190">
        <v>20.7</v>
      </c>
      <c r="F24" s="190">
        <v>20.5</v>
      </c>
      <c r="G24" s="178">
        <v>1.9157895659545288E-2</v>
      </c>
      <c r="H24" s="178">
        <v>-5.3428682388443338E-3</v>
      </c>
    </row>
    <row r="25" spans="2:8" x14ac:dyDescent="0.25">
      <c r="B25" s="174" t="s">
        <v>286</v>
      </c>
      <c r="C25" s="181"/>
      <c r="D25" s="190">
        <v>23.2</v>
      </c>
      <c r="E25" s="190">
        <v>23.5</v>
      </c>
      <c r="F25" s="190">
        <v>23.4</v>
      </c>
      <c r="G25" s="178">
        <v>1.3392401829710243E-2</v>
      </c>
      <c r="H25" s="178">
        <v>-4.2636850384248914E-3</v>
      </c>
    </row>
    <row r="26" spans="2:8" x14ac:dyDescent="0.25">
      <c r="B26" s="174" t="s">
        <v>287</v>
      </c>
      <c r="C26" s="181"/>
      <c r="D26" s="190">
        <v>24.4</v>
      </c>
      <c r="E26" s="190">
        <v>24.3</v>
      </c>
      <c r="F26" s="190">
        <v>24.3</v>
      </c>
      <c r="G26" s="178">
        <v>-1.8407601802791218E-3</v>
      </c>
      <c r="H26" s="178">
        <v>7.1884087109364003E-4</v>
      </c>
    </row>
    <row r="27" spans="2:8" x14ac:dyDescent="0.25">
      <c r="B27" s="174" t="s">
        <v>83</v>
      </c>
      <c r="C27" s="181"/>
      <c r="D27" s="190">
        <v>16.2</v>
      </c>
      <c r="E27" s="190">
        <v>20.6</v>
      </c>
      <c r="F27" s="190">
        <v>20.3</v>
      </c>
      <c r="G27" s="178">
        <v>0.26596390328824682</v>
      </c>
      <c r="H27" s="178">
        <v>-1.1386198994492891E-2</v>
      </c>
    </row>
    <row r="28" spans="2:8" x14ac:dyDescent="0.25">
      <c r="B28" s="174" t="s">
        <v>288</v>
      </c>
      <c r="C28" s="181"/>
      <c r="D28" s="190">
        <v>16.5</v>
      </c>
      <c r="E28" s="190">
        <v>16.600000000000001</v>
      </c>
      <c r="F28" s="190">
        <v>16.600000000000001</v>
      </c>
      <c r="G28" s="178">
        <v>8.8695419087907457E-3</v>
      </c>
      <c r="H28" s="178">
        <v>-3.3444691823329986E-3</v>
      </c>
    </row>
    <row r="29" spans="2:8" x14ac:dyDescent="0.25">
      <c r="B29" s="174" t="s">
        <v>84</v>
      </c>
      <c r="C29" s="181"/>
      <c r="D29" s="190">
        <v>17.399999999999999</v>
      </c>
      <c r="E29" s="190">
        <v>18.399999999999999</v>
      </c>
      <c r="F29" s="190">
        <v>18.3</v>
      </c>
      <c r="G29" s="178">
        <v>5.5038663771175056E-2</v>
      </c>
      <c r="H29" s="178">
        <v>-3.2255618468488567E-3</v>
      </c>
    </row>
    <row r="30" spans="2:8" x14ac:dyDescent="0.25">
      <c r="B30" s="174" t="s">
        <v>85</v>
      </c>
      <c r="C30" s="181"/>
      <c r="D30" s="190">
        <v>10</v>
      </c>
      <c r="E30" s="190">
        <v>10.199999999999999</v>
      </c>
      <c r="F30" s="190">
        <v>10.1</v>
      </c>
      <c r="G30" s="178">
        <v>2.1552828997027484E-2</v>
      </c>
      <c r="H30" s="178">
        <v>-2.725757574512877E-3</v>
      </c>
    </row>
    <row r="31" spans="2:8" x14ac:dyDescent="0.25">
      <c r="B31" s="174" t="s">
        <v>86</v>
      </c>
      <c r="C31" s="181"/>
      <c r="D31" s="190">
        <v>6.7</v>
      </c>
      <c r="E31" s="190">
        <v>6.8</v>
      </c>
      <c r="F31" s="190">
        <v>6.7</v>
      </c>
      <c r="G31" s="178">
        <v>1.6831761801052059E-2</v>
      </c>
      <c r="H31" s="178">
        <v>-4.6276245873895228E-3</v>
      </c>
    </row>
    <row r="32" spans="2:8" x14ac:dyDescent="0.25">
      <c r="B32" s="174" t="s">
        <v>289</v>
      </c>
      <c r="C32" s="181"/>
      <c r="D32" s="190">
        <v>9.8000000000000007</v>
      </c>
      <c r="E32" s="190">
        <v>9.9</v>
      </c>
      <c r="F32" s="190" t="s">
        <v>64</v>
      </c>
      <c r="G32" s="178">
        <v>1.5827436193207367E-2</v>
      </c>
      <c r="H32" s="178" t="s">
        <v>64</v>
      </c>
    </row>
    <row r="33" spans="1:22" x14ac:dyDescent="0.25">
      <c r="B33" s="174" t="s">
        <v>290</v>
      </c>
      <c r="C33" s="181"/>
      <c r="D33" s="190">
        <v>12.7</v>
      </c>
      <c r="E33" s="190" t="s">
        <v>64</v>
      </c>
      <c r="F33" s="190" t="s">
        <v>64</v>
      </c>
      <c r="G33" s="178" t="s">
        <v>64</v>
      </c>
      <c r="H33" s="178" t="s">
        <v>64</v>
      </c>
    </row>
    <row r="34" spans="1:22" x14ac:dyDescent="0.25">
      <c r="A34" s="182"/>
      <c r="B34" s="183"/>
      <c r="C34" s="184"/>
      <c r="D34" s="185"/>
      <c r="E34" s="185"/>
      <c r="F34" s="183"/>
      <c r="G34" s="185"/>
      <c r="H34" s="185"/>
    </row>
    <row r="35" spans="1:22" s="1" customFormat="1" ht="13.15" customHeight="1" x14ac:dyDescent="0.2">
      <c r="A35" s="186">
        <v>1</v>
      </c>
      <c r="B35" s="192" t="s">
        <v>293</v>
      </c>
      <c r="C35" s="192"/>
      <c r="D35" s="192"/>
      <c r="E35" s="192"/>
      <c r="F35" s="192"/>
      <c r="G35" s="192"/>
      <c r="H35" s="192"/>
      <c r="I35" s="9"/>
      <c r="J35" s="9"/>
      <c r="K35" s="9">
        <v>50</v>
      </c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</row>
    <row r="36" spans="1:22" s="1" customFormat="1" ht="30" customHeight="1" x14ac:dyDescent="0.2">
      <c r="B36" s="151" t="s">
        <v>294</v>
      </c>
      <c r="C36" s="151"/>
      <c r="D36" s="151"/>
      <c r="E36" s="151"/>
      <c r="F36" s="151"/>
      <c r="G36" s="151"/>
      <c r="H36" s="151"/>
      <c r="I36" s="9"/>
      <c r="J36" s="9"/>
      <c r="K36" s="9">
        <v>51</v>
      </c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</row>
    <row r="37" spans="1:22" ht="37.9" customHeight="1" x14ac:dyDescent="0.25">
      <c r="A37" s="186">
        <v>2</v>
      </c>
      <c r="B37" s="151" t="s">
        <v>199</v>
      </c>
      <c r="C37" s="151"/>
      <c r="D37" s="151"/>
      <c r="E37" s="151"/>
      <c r="F37" s="151"/>
      <c r="G37" s="151"/>
      <c r="H37" s="151"/>
      <c r="K37" s="170">
        <v>52</v>
      </c>
    </row>
    <row r="38" spans="1:22" x14ac:dyDescent="0.25">
      <c r="B38" s="15" t="s">
        <v>64</v>
      </c>
      <c r="C38" s="15"/>
      <c r="D38" s="15"/>
      <c r="E38" s="15"/>
      <c r="F38" s="15"/>
      <c r="G38" s="15"/>
      <c r="H38" s="15"/>
    </row>
    <row r="40" spans="1:22" s="1" customFormat="1" ht="14.45" customHeight="1" x14ac:dyDescent="0.25">
      <c r="A40" s="136" t="s">
        <v>274</v>
      </c>
      <c r="B40" s="136"/>
      <c r="C40" s="136"/>
      <c r="D40" s="136"/>
      <c r="E40" s="136"/>
      <c r="F40" s="136"/>
      <c r="G40" s="136"/>
      <c r="H40" s="136"/>
      <c r="I40" s="9"/>
      <c r="J40" s="9"/>
      <c r="K40" s="170">
        <v>46</v>
      </c>
      <c r="L40" s="9">
        <v>24</v>
      </c>
      <c r="M40" s="9">
        <v>26</v>
      </c>
      <c r="N40" s="9"/>
      <c r="O40" s="9"/>
      <c r="P40" s="9"/>
      <c r="Q40" s="9"/>
      <c r="R40" s="9"/>
      <c r="S40" s="9"/>
      <c r="T40" s="9"/>
      <c r="U40" s="9"/>
      <c r="V40" s="9"/>
    </row>
    <row r="41" spans="1:22" s="1" customFormat="1" x14ac:dyDescent="0.25">
      <c r="B41" s="193"/>
      <c r="C41" s="193"/>
      <c r="D41" s="194"/>
      <c r="E41" s="194"/>
      <c r="F41" s="194"/>
      <c r="G41" s="194"/>
      <c r="H41" s="194"/>
      <c r="I41" s="9"/>
      <c r="J41" s="9"/>
      <c r="K41" s="170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</row>
    <row r="42" spans="1:22" ht="17.45" customHeight="1" x14ac:dyDescent="0.35">
      <c r="A42" s="39" t="s">
        <v>265</v>
      </c>
      <c r="B42" s="39"/>
      <c r="C42" s="39"/>
      <c r="D42" s="39" t="s">
        <v>266</v>
      </c>
      <c r="E42" s="39"/>
      <c r="F42" s="39"/>
      <c r="G42" s="39" t="s">
        <v>267</v>
      </c>
      <c r="H42" s="39"/>
      <c r="K42" s="170">
        <v>47</v>
      </c>
      <c r="L42" s="170">
        <v>38</v>
      </c>
      <c r="M42" s="170">
        <v>39</v>
      </c>
    </row>
    <row r="43" spans="1:22" ht="16.899999999999999" customHeight="1" x14ac:dyDescent="0.25">
      <c r="A43" s="44"/>
      <c r="B43" s="44"/>
      <c r="C43" s="44"/>
      <c r="D43" s="173" t="s">
        <v>269</v>
      </c>
      <c r="E43" s="173" t="s">
        <v>270</v>
      </c>
      <c r="F43" s="173" t="s">
        <v>271</v>
      </c>
      <c r="G43" s="173" t="s">
        <v>272</v>
      </c>
      <c r="H43" s="173" t="s">
        <v>273</v>
      </c>
      <c r="K43" s="170">
        <v>40</v>
      </c>
      <c r="L43" s="170">
        <v>41</v>
      </c>
      <c r="M43" s="170">
        <v>42</v>
      </c>
      <c r="N43" s="170">
        <v>43</v>
      </c>
      <c r="O43" s="170">
        <v>44</v>
      </c>
      <c r="P43" s="170">
        <v>45</v>
      </c>
      <c r="Q43" s="170">
        <v>48</v>
      </c>
    </row>
    <row r="44" spans="1:22" x14ac:dyDescent="0.25">
      <c r="B44" s="174" t="s">
        <v>73</v>
      </c>
      <c r="C44" s="175"/>
      <c r="D44" s="190">
        <v>8.6</v>
      </c>
      <c r="E44" s="190">
        <v>9.6</v>
      </c>
      <c r="F44" s="190">
        <v>9.6</v>
      </c>
      <c r="G44" s="178">
        <v>0.11276372710797533</v>
      </c>
      <c r="H44" s="178">
        <v>-2.7961998670253951E-3</v>
      </c>
    </row>
    <row r="45" spans="1:22" x14ac:dyDescent="0.25">
      <c r="B45" s="174" t="s">
        <v>74</v>
      </c>
      <c r="C45" s="175"/>
      <c r="D45" s="190">
        <v>10.199999999999999</v>
      </c>
      <c r="E45" s="190">
        <v>10.9</v>
      </c>
      <c r="F45" s="190">
        <v>10.8</v>
      </c>
      <c r="G45" s="178">
        <v>6.5075035743277221E-2</v>
      </c>
      <c r="H45" s="178">
        <v>-3.6606352652674978E-3</v>
      </c>
    </row>
    <row r="46" spans="1:22" x14ac:dyDescent="0.25">
      <c r="B46" s="174" t="s">
        <v>75</v>
      </c>
      <c r="C46" s="175"/>
      <c r="D46" s="190">
        <v>13.3</v>
      </c>
      <c r="E46" s="190">
        <v>13.8</v>
      </c>
      <c r="F46" s="190">
        <v>13.9</v>
      </c>
      <c r="G46" s="178">
        <v>3.2747884643323122E-2</v>
      </c>
      <c r="H46" s="178">
        <v>5.8625333237611876E-3</v>
      </c>
    </row>
    <row r="47" spans="1:22" x14ac:dyDescent="0.25">
      <c r="B47" s="174" t="s">
        <v>277</v>
      </c>
      <c r="C47" s="175"/>
      <c r="D47" s="190">
        <v>13.4</v>
      </c>
      <c r="E47" s="190">
        <v>14.3</v>
      </c>
      <c r="F47" s="190">
        <v>14.2</v>
      </c>
      <c r="G47" s="178">
        <v>6.0554464188608659E-2</v>
      </c>
      <c r="H47" s="178">
        <v>-4.537473309242035E-3</v>
      </c>
    </row>
    <row r="48" spans="1:22" x14ac:dyDescent="0.25">
      <c r="B48" s="174" t="s">
        <v>278</v>
      </c>
      <c r="C48" s="175"/>
      <c r="D48" s="190">
        <v>15.8</v>
      </c>
      <c r="E48" s="190">
        <v>16.399999999999999</v>
      </c>
      <c r="F48" s="190">
        <v>16.100000000000001</v>
      </c>
      <c r="G48" s="178">
        <v>3.8773820378005475E-2</v>
      </c>
      <c r="H48" s="178">
        <v>-1.3714755497911235E-2</v>
      </c>
    </row>
    <row r="49" spans="2:8" x14ac:dyDescent="0.25">
      <c r="B49" s="174" t="s">
        <v>279</v>
      </c>
      <c r="C49" s="175"/>
      <c r="D49" s="190">
        <v>14.1</v>
      </c>
      <c r="E49" s="190">
        <v>14.3</v>
      </c>
      <c r="F49" s="190">
        <v>14.3</v>
      </c>
      <c r="G49" s="178">
        <v>1.9963837466369982E-2</v>
      </c>
      <c r="H49" s="178">
        <v>-2.6692070726662687E-3</v>
      </c>
    </row>
    <row r="50" spans="2:8" x14ac:dyDescent="0.25">
      <c r="B50" s="174" t="s">
        <v>76</v>
      </c>
      <c r="C50" s="175"/>
      <c r="D50" s="190">
        <v>14.9</v>
      </c>
      <c r="E50" s="190">
        <v>15.2</v>
      </c>
      <c r="F50" s="190">
        <v>15.1</v>
      </c>
      <c r="G50" s="178">
        <v>2.1710308018044966E-2</v>
      </c>
      <c r="H50" s="178">
        <v>-8.8097432506520912E-3</v>
      </c>
    </row>
    <row r="51" spans="2:8" x14ac:dyDescent="0.25">
      <c r="B51" s="174" t="s">
        <v>280</v>
      </c>
      <c r="C51" s="175"/>
      <c r="D51" s="190">
        <v>17.399999999999999</v>
      </c>
      <c r="E51" s="190">
        <v>17.899999999999999</v>
      </c>
      <c r="F51" s="190">
        <v>17.8</v>
      </c>
      <c r="G51" s="178">
        <v>2.7001600669714687E-2</v>
      </c>
      <c r="H51" s="178">
        <v>-5.4790582919311825E-3</v>
      </c>
    </row>
    <row r="52" spans="2:8" x14ac:dyDescent="0.25">
      <c r="B52" s="174" t="s">
        <v>281</v>
      </c>
      <c r="C52" s="175"/>
      <c r="D52" s="190">
        <v>14.1</v>
      </c>
      <c r="E52" s="190">
        <v>14.2</v>
      </c>
      <c r="F52" s="190">
        <v>14.1</v>
      </c>
      <c r="G52" s="178">
        <v>1.9454343040432587E-3</v>
      </c>
      <c r="H52" s="178">
        <v>-4.0028362965133235E-3</v>
      </c>
    </row>
    <row r="53" spans="2:8" x14ac:dyDescent="0.25">
      <c r="B53" s="174" t="s">
        <v>77</v>
      </c>
      <c r="C53" s="175"/>
      <c r="D53" s="190">
        <v>10.5</v>
      </c>
      <c r="E53" s="190">
        <v>10.9</v>
      </c>
      <c r="F53" s="190">
        <v>10.8</v>
      </c>
      <c r="G53" s="178">
        <v>3.1670606456521089E-2</v>
      </c>
      <c r="H53" s="178">
        <v>-8.9584203060734113E-3</v>
      </c>
    </row>
    <row r="54" spans="2:8" x14ac:dyDescent="0.25">
      <c r="B54" s="174" t="s">
        <v>282</v>
      </c>
      <c r="C54" s="181"/>
      <c r="D54" s="190">
        <v>10.3</v>
      </c>
      <c r="E54" s="190">
        <v>10.3</v>
      </c>
      <c r="F54" s="190">
        <v>10.3</v>
      </c>
      <c r="G54" s="178">
        <v>-1.9390829915736374E-3</v>
      </c>
      <c r="H54" s="178">
        <v>-4.095336027120644E-3</v>
      </c>
    </row>
    <row r="55" spans="2:8" x14ac:dyDescent="0.25">
      <c r="B55" s="174" t="s">
        <v>78</v>
      </c>
      <c r="C55" s="181"/>
      <c r="D55" s="190">
        <v>12</v>
      </c>
      <c r="E55" s="190">
        <v>12.1</v>
      </c>
      <c r="F55" s="190">
        <v>12</v>
      </c>
      <c r="G55" s="178">
        <v>1.087817685297976E-2</v>
      </c>
      <c r="H55" s="178">
        <v>-6.6878204877897085E-3</v>
      </c>
    </row>
    <row r="56" spans="2:8" x14ac:dyDescent="0.25">
      <c r="B56" s="174" t="s">
        <v>79</v>
      </c>
      <c r="C56" s="181"/>
      <c r="D56" s="190">
        <v>11.1</v>
      </c>
      <c r="E56" s="190">
        <v>11.2</v>
      </c>
      <c r="F56" s="190">
        <v>11.1</v>
      </c>
      <c r="G56" s="178">
        <v>8.0404713828958752E-3</v>
      </c>
      <c r="H56" s="178">
        <v>-7.2162125797758936E-3</v>
      </c>
    </row>
    <row r="57" spans="2:8" x14ac:dyDescent="0.25">
      <c r="B57" s="174" t="s">
        <v>80</v>
      </c>
      <c r="C57" s="191"/>
      <c r="D57" s="190">
        <v>12.6</v>
      </c>
      <c r="E57" s="190">
        <v>12.8</v>
      </c>
      <c r="F57" s="190">
        <v>12.7</v>
      </c>
      <c r="G57" s="178">
        <v>1.3883540170618991E-2</v>
      </c>
      <c r="H57" s="178">
        <v>-7.3489063527394372E-3</v>
      </c>
    </row>
    <row r="58" spans="2:8" x14ac:dyDescent="0.25">
      <c r="B58" s="174" t="s">
        <v>81</v>
      </c>
      <c r="C58" s="181"/>
      <c r="D58" s="190">
        <v>13.5</v>
      </c>
      <c r="E58" s="190">
        <v>13.8</v>
      </c>
      <c r="F58" s="190">
        <v>13.6</v>
      </c>
      <c r="G58" s="178">
        <v>2.2052188753206137E-2</v>
      </c>
      <c r="H58" s="178">
        <v>-1.0755266748139536E-2</v>
      </c>
    </row>
    <row r="59" spans="2:8" x14ac:dyDescent="0.25">
      <c r="B59" s="174" t="s">
        <v>283</v>
      </c>
      <c r="C59" s="181"/>
      <c r="D59" s="190">
        <v>14.8</v>
      </c>
      <c r="E59" s="190">
        <v>14.9</v>
      </c>
      <c r="F59" s="190">
        <v>14.8</v>
      </c>
      <c r="G59" s="178">
        <v>6.8071597769518988E-3</v>
      </c>
      <c r="H59" s="178">
        <v>-5.7632071995544765E-3</v>
      </c>
    </row>
    <row r="60" spans="2:8" x14ac:dyDescent="0.25">
      <c r="B60" s="174" t="s">
        <v>284</v>
      </c>
      <c r="C60" s="181"/>
      <c r="D60" s="190">
        <v>17.5</v>
      </c>
      <c r="E60" s="190">
        <v>17.7</v>
      </c>
      <c r="F60" s="190">
        <v>17.7</v>
      </c>
      <c r="G60" s="178">
        <v>1.2564381831008831E-2</v>
      </c>
      <c r="H60" s="178">
        <v>-5.3815819115876629E-4</v>
      </c>
    </row>
    <row r="61" spans="2:8" x14ac:dyDescent="0.25">
      <c r="B61" s="174" t="s">
        <v>285</v>
      </c>
      <c r="C61" s="181"/>
      <c r="D61" s="190">
        <v>14</v>
      </c>
      <c r="E61" s="190">
        <v>14</v>
      </c>
      <c r="F61" s="190">
        <v>13.9</v>
      </c>
      <c r="G61" s="178">
        <v>-4.4023173434707408E-3</v>
      </c>
      <c r="H61" s="178">
        <v>-4.275686692955416E-3</v>
      </c>
    </row>
    <row r="62" spans="2:8" x14ac:dyDescent="0.25">
      <c r="B62" s="174" t="s">
        <v>82</v>
      </c>
      <c r="C62" s="181"/>
      <c r="D62" s="190">
        <v>16.100000000000001</v>
      </c>
      <c r="E62" s="190">
        <v>16.3</v>
      </c>
      <c r="F62" s="190">
        <v>16.2</v>
      </c>
      <c r="G62" s="178">
        <v>1.2187646912059424E-2</v>
      </c>
      <c r="H62" s="178">
        <v>-7.2020798063331393E-3</v>
      </c>
    </row>
    <row r="63" spans="2:8" x14ac:dyDescent="0.25">
      <c r="B63" s="174" t="s">
        <v>286</v>
      </c>
      <c r="C63" s="181"/>
      <c r="D63" s="190">
        <v>17</v>
      </c>
      <c r="E63" s="190">
        <v>17.100000000000001</v>
      </c>
      <c r="F63" s="190">
        <v>17</v>
      </c>
      <c r="G63" s="178">
        <v>7.5092857430951732E-3</v>
      </c>
      <c r="H63" s="178">
        <v>-6.207100733512938E-3</v>
      </c>
    </row>
    <row r="64" spans="2:8" x14ac:dyDescent="0.25">
      <c r="B64" s="174" t="s">
        <v>287</v>
      </c>
      <c r="C64" s="181"/>
      <c r="D64" s="190">
        <v>15.1</v>
      </c>
      <c r="E64" s="190">
        <v>15.1</v>
      </c>
      <c r="F64" s="190">
        <v>15.1</v>
      </c>
      <c r="G64" s="178">
        <v>-2.9694954708423538E-3</v>
      </c>
      <c r="H64" s="178">
        <v>-8.8416596603335673E-4</v>
      </c>
    </row>
    <row r="65" spans="1:22" x14ac:dyDescent="0.25">
      <c r="B65" s="174" t="s">
        <v>83</v>
      </c>
      <c r="C65" s="181"/>
      <c r="D65" s="190">
        <v>12.8</v>
      </c>
      <c r="E65" s="190">
        <v>13</v>
      </c>
      <c r="F65" s="190">
        <v>12.8</v>
      </c>
      <c r="G65" s="178">
        <v>1.5388648286498885E-2</v>
      </c>
      <c r="H65" s="178">
        <v>-1.892368545085088E-2</v>
      </c>
    </row>
    <row r="66" spans="1:22" x14ac:dyDescent="0.25">
      <c r="B66" s="174" t="s">
        <v>288</v>
      </c>
      <c r="C66" s="181"/>
      <c r="D66" s="190">
        <v>12.6</v>
      </c>
      <c r="E66" s="190">
        <v>12.7</v>
      </c>
      <c r="F66" s="190">
        <v>12.6</v>
      </c>
      <c r="G66" s="178">
        <v>4.3736251857147135E-3</v>
      </c>
      <c r="H66" s="178">
        <v>-4.4068037585914821E-3</v>
      </c>
    </row>
    <row r="67" spans="1:22" x14ac:dyDescent="0.25">
      <c r="B67" s="174" t="s">
        <v>84</v>
      </c>
      <c r="C67" s="181"/>
      <c r="D67" s="190">
        <v>12.9</v>
      </c>
      <c r="E67" s="190">
        <v>13</v>
      </c>
      <c r="F67" s="190">
        <v>12.9</v>
      </c>
      <c r="G67" s="178">
        <v>6.0480657926513803E-3</v>
      </c>
      <c r="H67" s="178">
        <v>-4.5367081914796659E-3</v>
      </c>
    </row>
    <row r="68" spans="1:22" x14ac:dyDescent="0.25">
      <c r="B68" s="174" t="s">
        <v>85</v>
      </c>
      <c r="C68" s="181"/>
      <c r="D68" s="190">
        <v>4.9000000000000004</v>
      </c>
      <c r="E68" s="190">
        <v>5</v>
      </c>
      <c r="F68" s="190">
        <v>4.9000000000000004</v>
      </c>
      <c r="G68" s="178">
        <v>1.1169327857300626E-2</v>
      </c>
      <c r="H68" s="178">
        <v>-5.4315772659981887E-3</v>
      </c>
    </row>
    <row r="69" spans="1:22" x14ac:dyDescent="0.25">
      <c r="B69" s="174" t="s">
        <v>86</v>
      </c>
      <c r="C69" s="181"/>
      <c r="D69" s="190">
        <v>5.4</v>
      </c>
      <c r="E69" s="190">
        <v>5.5</v>
      </c>
      <c r="F69" s="190">
        <v>5.5</v>
      </c>
      <c r="G69" s="178">
        <v>1.1902099405941335E-2</v>
      </c>
      <c r="H69" s="178">
        <v>-5.6991922593599975E-3</v>
      </c>
    </row>
    <row r="70" spans="1:22" x14ac:dyDescent="0.25">
      <c r="B70" s="174" t="s">
        <v>289</v>
      </c>
      <c r="C70" s="181"/>
      <c r="D70" s="190">
        <v>7.7</v>
      </c>
      <c r="E70" s="190">
        <v>7.8</v>
      </c>
      <c r="F70" s="190" t="s">
        <v>64</v>
      </c>
      <c r="G70" s="178">
        <v>1.4331664059611837E-2</v>
      </c>
      <c r="H70" s="178" t="s">
        <v>64</v>
      </c>
    </row>
    <row r="71" spans="1:22" x14ac:dyDescent="0.25">
      <c r="B71" s="174" t="s">
        <v>290</v>
      </c>
      <c r="C71" s="181"/>
      <c r="D71" s="190">
        <v>9.4</v>
      </c>
      <c r="E71" s="190" t="s">
        <v>64</v>
      </c>
      <c r="F71" s="190" t="s">
        <v>64</v>
      </c>
      <c r="G71" s="178" t="s">
        <v>64</v>
      </c>
      <c r="H71" s="178" t="s">
        <v>64</v>
      </c>
    </row>
    <row r="72" spans="1:22" x14ac:dyDescent="0.25">
      <c r="A72" s="182"/>
      <c r="B72" s="183"/>
      <c r="C72" s="184"/>
      <c r="D72" s="185"/>
      <c r="E72" s="185"/>
      <c r="F72" s="183"/>
      <c r="G72" s="185"/>
      <c r="H72" s="185"/>
    </row>
    <row r="73" spans="1:22" s="1" customFormat="1" ht="13.9" customHeight="1" x14ac:dyDescent="0.25">
      <c r="A73" s="186">
        <v>1</v>
      </c>
      <c r="B73" s="1" t="s">
        <v>293</v>
      </c>
      <c r="I73" s="9"/>
      <c r="J73" s="9"/>
      <c r="K73" s="170">
        <v>50</v>
      </c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</row>
    <row r="76" spans="1:22" s="1" customFormat="1" ht="13.15" customHeight="1" x14ac:dyDescent="0.2">
      <c r="A76" s="136" t="s">
        <v>295</v>
      </c>
      <c r="B76" s="136"/>
      <c r="C76" s="136"/>
      <c r="D76" s="136"/>
      <c r="E76" s="136"/>
      <c r="F76" s="136"/>
      <c r="G76" s="136"/>
      <c r="H76" s="136"/>
      <c r="I76" s="9"/>
      <c r="J76" s="9"/>
      <c r="K76" s="9">
        <v>46</v>
      </c>
      <c r="L76" s="9">
        <v>24</v>
      </c>
      <c r="M76" s="9">
        <v>29</v>
      </c>
      <c r="N76" s="9"/>
      <c r="O76" s="9"/>
      <c r="P76" s="9"/>
      <c r="Q76" s="9"/>
      <c r="R76" s="9"/>
      <c r="S76" s="9"/>
      <c r="T76" s="9"/>
      <c r="U76" s="9"/>
      <c r="V76" s="9"/>
    </row>
    <row r="77" spans="1:22" s="1" customFormat="1" ht="12.75" x14ac:dyDescent="0.2">
      <c r="B77" s="193"/>
      <c r="C77" s="193"/>
      <c r="D77" s="194"/>
      <c r="E77" s="194"/>
      <c r="F77" s="194"/>
      <c r="G77" s="194"/>
      <c r="H77" s="194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</row>
    <row r="78" spans="1:22" ht="17.45" customHeight="1" x14ac:dyDescent="0.35">
      <c r="A78" s="39" t="s">
        <v>265</v>
      </c>
      <c r="B78" s="39"/>
      <c r="C78" s="39"/>
      <c r="D78" s="39" t="s">
        <v>266</v>
      </c>
      <c r="E78" s="39"/>
      <c r="F78" s="39"/>
      <c r="G78" s="39" t="s">
        <v>267</v>
      </c>
      <c r="H78" s="39"/>
      <c r="K78" s="170">
        <v>47</v>
      </c>
      <c r="L78" s="170">
        <v>38</v>
      </c>
      <c r="M78" s="170">
        <v>39</v>
      </c>
    </row>
    <row r="79" spans="1:22" ht="16.899999999999999" customHeight="1" x14ac:dyDescent="0.25">
      <c r="A79" s="44"/>
      <c r="B79" s="44"/>
      <c r="C79" s="44"/>
      <c r="D79" s="173" t="s">
        <v>269</v>
      </c>
      <c r="E79" s="173" t="s">
        <v>270</v>
      </c>
      <c r="F79" s="173" t="s">
        <v>271</v>
      </c>
      <c r="G79" s="173" t="s">
        <v>272</v>
      </c>
      <c r="H79" s="173" t="s">
        <v>273</v>
      </c>
      <c r="K79" s="170">
        <v>40</v>
      </c>
      <c r="L79" s="170">
        <v>41</v>
      </c>
      <c r="M79" s="170">
        <v>42</v>
      </c>
      <c r="N79" s="170">
        <v>43</v>
      </c>
      <c r="O79" s="170">
        <v>44</v>
      </c>
      <c r="P79" s="170">
        <v>45</v>
      </c>
      <c r="Q79" s="170">
        <v>48</v>
      </c>
    </row>
    <row r="80" spans="1:22" x14ac:dyDescent="0.25">
      <c r="B80" s="174" t="s">
        <v>73</v>
      </c>
      <c r="C80" s="175"/>
      <c r="D80" s="190">
        <v>4.2</v>
      </c>
      <c r="E80" s="190">
        <v>4.5999999999999996</v>
      </c>
      <c r="F80" s="190">
        <v>4.5999999999999996</v>
      </c>
      <c r="G80" s="178">
        <v>9.7638148667304803E-2</v>
      </c>
      <c r="H80" s="178">
        <v>-3.1202331551258844E-3</v>
      </c>
    </row>
    <row r="81" spans="2:8" x14ac:dyDescent="0.25">
      <c r="B81" s="174" t="s">
        <v>74</v>
      </c>
      <c r="C81" s="175"/>
      <c r="D81" s="190">
        <v>4.5999999999999996</v>
      </c>
      <c r="E81" s="190">
        <v>4.9000000000000004</v>
      </c>
      <c r="F81" s="190">
        <v>4.9000000000000004</v>
      </c>
      <c r="G81" s="178">
        <v>6.3332291604192514E-2</v>
      </c>
      <c r="H81" s="178">
        <v>-6.0353357263930318E-3</v>
      </c>
    </row>
    <row r="82" spans="2:8" x14ac:dyDescent="0.25">
      <c r="B82" s="174" t="s">
        <v>75</v>
      </c>
      <c r="C82" s="175"/>
      <c r="D82" s="190">
        <v>5.2</v>
      </c>
      <c r="E82" s="190">
        <v>5.4</v>
      </c>
      <c r="F82" s="190">
        <v>5.4</v>
      </c>
      <c r="G82" s="178">
        <v>3.5795564120738144E-2</v>
      </c>
      <c r="H82" s="178">
        <v>2.70223328757635E-3</v>
      </c>
    </row>
    <row r="83" spans="2:8" x14ac:dyDescent="0.25">
      <c r="B83" s="174" t="s">
        <v>277</v>
      </c>
      <c r="C83" s="175"/>
      <c r="D83" s="190">
        <v>5.5</v>
      </c>
      <c r="E83" s="190">
        <v>5.9</v>
      </c>
      <c r="F83" s="190">
        <v>5.8</v>
      </c>
      <c r="G83" s="178">
        <v>5.675300132732719E-2</v>
      </c>
      <c r="H83" s="178">
        <v>-1.3378491872215403E-2</v>
      </c>
    </row>
    <row r="84" spans="2:8" x14ac:dyDescent="0.25">
      <c r="B84" s="174" t="s">
        <v>278</v>
      </c>
      <c r="C84" s="175"/>
      <c r="D84" s="190">
        <v>6</v>
      </c>
      <c r="E84" s="190">
        <v>6.2</v>
      </c>
      <c r="F84" s="190">
        <v>6</v>
      </c>
      <c r="G84" s="178">
        <v>3.8734053230683685E-2</v>
      </c>
      <c r="H84" s="178">
        <v>-3.1466459104354971E-2</v>
      </c>
    </row>
    <row r="85" spans="2:8" x14ac:dyDescent="0.25">
      <c r="B85" s="174" t="s">
        <v>279</v>
      </c>
      <c r="C85" s="175"/>
      <c r="D85" s="190">
        <v>5.0999999999999996</v>
      </c>
      <c r="E85" s="190">
        <v>5.2</v>
      </c>
      <c r="F85" s="190">
        <v>5.0999999999999996</v>
      </c>
      <c r="G85" s="178">
        <v>8.488682367444822E-3</v>
      </c>
      <c r="H85" s="178">
        <v>-1.0747625508644276E-2</v>
      </c>
    </row>
    <row r="86" spans="2:8" x14ac:dyDescent="0.25">
      <c r="B86" s="174" t="s">
        <v>76</v>
      </c>
      <c r="C86" s="175"/>
      <c r="D86" s="190">
        <v>5.7</v>
      </c>
      <c r="E86" s="190">
        <v>5.9</v>
      </c>
      <c r="F86" s="190">
        <v>5.8</v>
      </c>
      <c r="G86" s="178">
        <v>2.4316365345484314E-2</v>
      </c>
      <c r="H86" s="178">
        <v>-1.5730627796850305E-2</v>
      </c>
    </row>
    <row r="87" spans="2:8" x14ac:dyDescent="0.25">
      <c r="B87" s="174" t="s">
        <v>280</v>
      </c>
      <c r="C87" s="175"/>
      <c r="D87" s="190">
        <v>6.7</v>
      </c>
      <c r="E87" s="190">
        <v>6.8</v>
      </c>
      <c r="F87" s="190">
        <v>6.7</v>
      </c>
      <c r="G87" s="178">
        <v>2.0866742556957307E-2</v>
      </c>
      <c r="H87" s="178">
        <v>-1.2888498844399465E-2</v>
      </c>
    </row>
    <row r="88" spans="2:8" x14ac:dyDescent="0.25">
      <c r="B88" s="174" t="s">
        <v>281</v>
      </c>
      <c r="C88" s="175"/>
      <c r="D88" s="190">
        <v>5.5</v>
      </c>
      <c r="E88" s="190">
        <v>5.4</v>
      </c>
      <c r="F88" s="190">
        <v>5.4</v>
      </c>
      <c r="G88" s="178">
        <v>-5.339167219842289E-3</v>
      </c>
      <c r="H88" s="178">
        <v>-1.278247040022662E-2</v>
      </c>
    </row>
    <row r="89" spans="2:8" x14ac:dyDescent="0.25">
      <c r="B89" s="174" t="s">
        <v>77</v>
      </c>
      <c r="C89" s="175"/>
      <c r="D89" s="190">
        <v>4.2</v>
      </c>
      <c r="E89" s="190">
        <v>4.4000000000000004</v>
      </c>
      <c r="F89" s="190">
        <v>4.3</v>
      </c>
      <c r="G89" s="178">
        <v>3.7687514304913572E-2</v>
      </c>
      <c r="H89" s="178">
        <v>-2.2772330519772566E-2</v>
      </c>
    </row>
    <row r="90" spans="2:8" x14ac:dyDescent="0.25">
      <c r="B90" s="174" t="s">
        <v>282</v>
      </c>
      <c r="C90" s="181"/>
      <c r="D90" s="190">
        <v>4.2</v>
      </c>
      <c r="E90" s="190">
        <v>4.2</v>
      </c>
      <c r="F90" s="190">
        <v>4.2</v>
      </c>
      <c r="G90" s="178">
        <v>-1.3550069924955777E-3</v>
      </c>
      <c r="H90" s="178">
        <v>-9.002645385069119E-3</v>
      </c>
    </row>
    <row r="91" spans="2:8" x14ac:dyDescent="0.25">
      <c r="B91" s="174" t="s">
        <v>78</v>
      </c>
      <c r="C91" s="181"/>
      <c r="D91" s="190">
        <v>5.3</v>
      </c>
      <c r="E91" s="190">
        <v>5.2</v>
      </c>
      <c r="F91" s="190">
        <v>5.2</v>
      </c>
      <c r="G91" s="178">
        <v>-1.2856163864511938E-3</v>
      </c>
      <c r="H91" s="178">
        <v>-1.5580486921475956E-2</v>
      </c>
    </row>
    <row r="92" spans="2:8" x14ac:dyDescent="0.25">
      <c r="B92" s="174" t="s">
        <v>79</v>
      </c>
      <c r="C92" s="181"/>
      <c r="D92" s="190">
        <v>4.8</v>
      </c>
      <c r="E92" s="190">
        <v>4.8</v>
      </c>
      <c r="F92" s="190">
        <v>4.7</v>
      </c>
      <c r="G92" s="178">
        <v>-3.6473366835599874E-3</v>
      </c>
      <c r="H92" s="178">
        <v>-1.7378292743855051E-2</v>
      </c>
    </row>
    <row r="93" spans="2:8" x14ac:dyDescent="0.25">
      <c r="B93" s="174" t="s">
        <v>80</v>
      </c>
      <c r="C93" s="191"/>
      <c r="D93" s="190">
        <v>5.4</v>
      </c>
      <c r="E93" s="190">
        <v>5.5</v>
      </c>
      <c r="F93" s="190">
        <v>5.4</v>
      </c>
      <c r="G93" s="178">
        <v>1.3980760140014814E-2</v>
      </c>
      <c r="H93" s="178">
        <v>-1.6271043986121225E-2</v>
      </c>
    </row>
    <row r="94" spans="2:8" x14ac:dyDescent="0.25">
      <c r="B94" s="174" t="s">
        <v>81</v>
      </c>
      <c r="C94" s="181"/>
      <c r="D94" s="190">
        <v>5.5</v>
      </c>
      <c r="E94" s="190">
        <v>5.6</v>
      </c>
      <c r="F94" s="190">
        <v>5.5</v>
      </c>
      <c r="G94" s="178">
        <v>1.9554364640199884E-2</v>
      </c>
      <c r="H94" s="178">
        <v>-2.0443275066237887E-2</v>
      </c>
    </row>
    <row r="95" spans="2:8" x14ac:dyDescent="0.25">
      <c r="B95" s="174" t="s">
        <v>283</v>
      </c>
      <c r="C95" s="181"/>
      <c r="D95" s="190">
        <v>6.1</v>
      </c>
      <c r="E95" s="190">
        <v>6</v>
      </c>
      <c r="F95" s="190">
        <v>6</v>
      </c>
      <c r="G95" s="178">
        <v>-8.8647846189771062E-4</v>
      </c>
      <c r="H95" s="178">
        <v>-1.0276942218671703E-2</v>
      </c>
    </row>
    <row r="96" spans="2:8" x14ac:dyDescent="0.25">
      <c r="B96" s="174" t="s">
        <v>284</v>
      </c>
      <c r="C96" s="181"/>
      <c r="D96" s="190">
        <v>6.7</v>
      </c>
      <c r="E96" s="190">
        <v>6.7</v>
      </c>
      <c r="F96" s="190">
        <v>6.7</v>
      </c>
      <c r="G96" s="178">
        <v>9.3963988186354097E-3</v>
      </c>
      <c r="H96" s="178">
        <v>-2.8818389500462338E-3</v>
      </c>
    </row>
    <row r="97" spans="1:22" x14ac:dyDescent="0.25">
      <c r="B97" s="174" t="s">
        <v>285</v>
      </c>
      <c r="C97" s="181"/>
      <c r="D97" s="190">
        <v>5.7</v>
      </c>
      <c r="E97" s="190">
        <v>5.6</v>
      </c>
      <c r="F97" s="190">
        <v>5.6</v>
      </c>
      <c r="G97" s="178">
        <v>-1.5855293256076597E-2</v>
      </c>
      <c r="H97" s="178">
        <v>-9.7865475781556688E-3</v>
      </c>
    </row>
    <row r="98" spans="1:22" x14ac:dyDescent="0.25">
      <c r="B98" s="174" t="s">
        <v>82</v>
      </c>
      <c r="C98" s="181"/>
      <c r="D98" s="190">
        <v>6.4</v>
      </c>
      <c r="E98" s="190">
        <v>6.5</v>
      </c>
      <c r="F98" s="190">
        <v>6.4</v>
      </c>
      <c r="G98" s="178">
        <v>1.0346857532545162E-2</v>
      </c>
      <c r="H98" s="178">
        <v>-1.4985590415337979E-2</v>
      </c>
    </row>
    <row r="99" spans="1:22" x14ac:dyDescent="0.25">
      <c r="B99" s="174" t="s">
        <v>286</v>
      </c>
      <c r="C99" s="181"/>
      <c r="D99" s="190">
        <v>6.2</v>
      </c>
      <c r="E99" s="190">
        <v>6.2</v>
      </c>
      <c r="F99" s="190">
        <v>6.1</v>
      </c>
      <c r="G99" s="178">
        <v>-4.9222290972016358E-3</v>
      </c>
      <c r="H99" s="178">
        <v>-1.0730159105749704E-2</v>
      </c>
    </row>
    <row r="100" spans="1:22" x14ac:dyDescent="0.25">
      <c r="B100" s="174" t="s">
        <v>287</v>
      </c>
      <c r="C100" s="181"/>
      <c r="D100" s="190">
        <v>6.1</v>
      </c>
      <c r="E100" s="190">
        <v>6</v>
      </c>
      <c r="F100" s="190">
        <v>6</v>
      </c>
      <c r="G100" s="178">
        <v>-7.6079673408804283E-3</v>
      </c>
      <c r="H100" s="178">
        <v>-2.2178848704691445E-3</v>
      </c>
    </row>
    <row r="101" spans="1:22" x14ac:dyDescent="0.25">
      <c r="B101" s="174" t="s">
        <v>83</v>
      </c>
      <c r="C101" s="181"/>
      <c r="D101" s="190">
        <v>5.4</v>
      </c>
      <c r="E101" s="190">
        <v>5.6</v>
      </c>
      <c r="F101" s="190">
        <v>5.4</v>
      </c>
      <c r="G101" s="178">
        <v>3.779232566234314E-2</v>
      </c>
      <c r="H101" s="178">
        <v>-3.2587448797396279E-2</v>
      </c>
    </row>
    <row r="102" spans="1:22" x14ac:dyDescent="0.25">
      <c r="B102" s="174" t="s">
        <v>288</v>
      </c>
      <c r="C102" s="181"/>
      <c r="D102" s="190">
        <v>5.3</v>
      </c>
      <c r="E102" s="190">
        <v>5.3</v>
      </c>
      <c r="F102" s="190">
        <v>5.2</v>
      </c>
      <c r="G102" s="178">
        <v>2.604309193190657E-3</v>
      </c>
      <c r="H102" s="178">
        <v>-8.5241703397115343E-3</v>
      </c>
    </row>
    <row r="103" spans="1:22" x14ac:dyDescent="0.25">
      <c r="B103" s="174" t="s">
        <v>84</v>
      </c>
      <c r="C103" s="181"/>
      <c r="D103" s="190">
        <v>5</v>
      </c>
      <c r="E103" s="190">
        <v>5</v>
      </c>
      <c r="F103" s="190">
        <v>4.9000000000000004</v>
      </c>
      <c r="G103" s="178">
        <v>2.1554274717570099E-3</v>
      </c>
      <c r="H103" s="178">
        <v>-1.1840140349090311E-2</v>
      </c>
    </row>
    <row r="104" spans="1:22" x14ac:dyDescent="0.25">
      <c r="B104" s="174" t="s">
        <v>85</v>
      </c>
      <c r="C104" s="181"/>
      <c r="D104" s="190">
        <v>2.2000000000000002</v>
      </c>
      <c r="E104" s="190">
        <v>2.2000000000000002</v>
      </c>
      <c r="F104" s="190">
        <v>2.2000000000000002</v>
      </c>
      <c r="G104" s="178">
        <v>5.3542597873557085E-4</v>
      </c>
      <c r="H104" s="178">
        <v>-1.7892893262787424E-2</v>
      </c>
    </row>
    <row r="105" spans="1:22" x14ac:dyDescent="0.25">
      <c r="B105" s="174" t="s">
        <v>86</v>
      </c>
      <c r="C105" s="181"/>
      <c r="D105" s="190">
        <v>2.2000000000000002</v>
      </c>
      <c r="E105" s="190">
        <v>2.2000000000000002</v>
      </c>
      <c r="F105" s="190">
        <v>2.2000000000000002</v>
      </c>
      <c r="G105" s="178">
        <v>8.386768403969791E-3</v>
      </c>
      <c r="H105" s="178">
        <v>-1.5286472494801306E-2</v>
      </c>
    </row>
    <row r="106" spans="1:22" x14ac:dyDescent="0.25">
      <c r="B106" s="174" t="s">
        <v>289</v>
      </c>
      <c r="C106" s="181"/>
      <c r="D106" s="190">
        <v>2.9</v>
      </c>
      <c r="E106" s="190">
        <v>2.9</v>
      </c>
      <c r="F106" s="190" t="s">
        <v>64</v>
      </c>
      <c r="G106" s="178">
        <v>8.866652722553825E-3</v>
      </c>
      <c r="H106" s="178" t="s">
        <v>64</v>
      </c>
    </row>
    <row r="107" spans="1:22" x14ac:dyDescent="0.25">
      <c r="B107" s="174" t="s">
        <v>290</v>
      </c>
      <c r="C107" s="181"/>
      <c r="D107" s="190">
        <v>5</v>
      </c>
      <c r="E107" s="190" t="s">
        <v>64</v>
      </c>
      <c r="F107" s="190" t="s">
        <v>64</v>
      </c>
      <c r="G107" s="178" t="s">
        <v>64</v>
      </c>
      <c r="H107" s="178" t="s">
        <v>64</v>
      </c>
    </row>
    <row r="108" spans="1:22" x14ac:dyDescent="0.25">
      <c r="A108" s="182"/>
      <c r="B108" s="183"/>
      <c r="C108" s="184"/>
      <c r="D108" s="185"/>
      <c r="E108" s="185"/>
      <c r="F108" s="183"/>
      <c r="G108" s="185"/>
      <c r="H108" s="185"/>
    </row>
    <row r="109" spans="1:22" s="1" customFormat="1" ht="14.65" customHeight="1" x14ac:dyDescent="0.2">
      <c r="A109" s="186">
        <v>1</v>
      </c>
      <c r="B109" s="195" t="s">
        <v>293</v>
      </c>
      <c r="C109" s="195"/>
      <c r="D109" s="195"/>
      <c r="E109" s="195"/>
      <c r="F109" s="195"/>
      <c r="G109" s="195"/>
      <c r="H109" s="195"/>
      <c r="I109" s="9"/>
      <c r="J109" s="9"/>
      <c r="K109" s="9">
        <v>50</v>
      </c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</row>
    <row r="110" spans="1:22" ht="28.9" customHeight="1" x14ac:dyDescent="0.25">
      <c r="B110" s="80" t="s">
        <v>296</v>
      </c>
      <c r="C110" s="80"/>
      <c r="D110" s="80"/>
      <c r="E110" s="80"/>
      <c r="F110" s="80"/>
      <c r="G110" s="80"/>
      <c r="H110" s="80"/>
      <c r="K110" s="170">
        <v>62</v>
      </c>
    </row>
    <row r="111" spans="1:22" ht="27" customHeight="1" x14ac:dyDescent="0.25">
      <c r="B111" s="151" t="s">
        <v>297</v>
      </c>
      <c r="C111" s="151"/>
      <c r="D111" s="151"/>
      <c r="E111" s="151"/>
      <c r="F111" s="151"/>
      <c r="G111" s="151"/>
      <c r="H111" s="151"/>
      <c r="K111" s="170">
        <v>54</v>
      </c>
    </row>
    <row r="112" spans="1:22" x14ac:dyDescent="0.25">
      <c r="C112" s="1"/>
      <c r="D112" s="48"/>
      <c r="E112" s="48"/>
      <c r="F112" s="48"/>
      <c r="G112" s="48"/>
      <c r="H112" s="48"/>
    </row>
    <row r="113" spans="1:22" x14ac:dyDescent="0.25">
      <c r="C113" s="48"/>
      <c r="D113" s="48"/>
      <c r="E113" s="48"/>
      <c r="F113" s="48"/>
      <c r="G113" s="48"/>
      <c r="H113" s="48"/>
    </row>
    <row r="114" spans="1:22" s="1" customFormat="1" ht="13.15" customHeight="1" x14ac:dyDescent="0.2">
      <c r="A114" s="136" t="s">
        <v>276</v>
      </c>
      <c r="B114" s="136"/>
      <c r="C114" s="136"/>
      <c r="D114" s="136"/>
      <c r="E114" s="136"/>
      <c r="F114" s="136"/>
      <c r="G114" s="136"/>
      <c r="H114" s="136"/>
      <c r="I114" s="9"/>
      <c r="J114" s="9"/>
      <c r="K114" s="9">
        <v>46</v>
      </c>
      <c r="L114" s="9">
        <v>24</v>
      </c>
      <c r="M114" s="9">
        <v>28</v>
      </c>
      <c r="N114" s="9"/>
      <c r="O114" s="9"/>
      <c r="P114" s="9"/>
      <c r="Q114" s="9"/>
      <c r="R114" s="9"/>
      <c r="S114" s="9"/>
      <c r="T114" s="9"/>
      <c r="U114" s="9"/>
      <c r="V114" s="9"/>
    </row>
    <row r="115" spans="1:22" s="1" customFormat="1" ht="12.75" x14ac:dyDescent="0.2">
      <c r="B115" s="193"/>
      <c r="C115" s="193"/>
      <c r="D115" s="193"/>
      <c r="E115" s="193"/>
      <c r="F115" s="193"/>
      <c r="G115" s="193"/>
      <c r="H115" s="193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</row>
    <row r="116" spans="1:22" ht="17.45" customHeight="1" x14ac:dyDescent="0.35">
      <c r="A116" s="39" t="s">
        <v>265</v>
      </c>
      <c r="B116" s="39"/>
      <c r="C116" s="39"/>
      <c r="D116" s="39" t="s">
        <v>266</v>
      </c>
      <c r="E116" s="39"/>
      <c r="F116" s="39"/>
      <c r="G116" s="39" t="s">
        <v>267</v>
      </c>
      <c r="H116" s="39"/>
      <c r="K116" s="170">
        <v>47</v>
      </c>
      <c r="L116" s="170">
        <v>38</v>
      </c>
      <c r="M116" s="170">
        <v>39</v>
      </c>
    </row>
    <row r="117" spans="1:22" ht="16.899999999999999" customHeight="1" x14ac:dyDescent="0.25">
      <c r="A117" s="44"/>
      <c r="B117" s="44"/>
      <c r="C117" s="44"/>
      <c r="D117" s="173" t="s">
        <v>269</v>
      </c>
      <c r="E117" s="173" t="s">
        <v>270</v>
      </c>
      <c r="F117" s="173" t="s">
        <v>271</v>
      </c>
      <c r="G117" s="173" t="s">
        <v>272</v>
      </c>
      <c r="H117" s="173" t="s">
        <v>273</v>
      </c>
      <c r="K117" s="170">
        <v>40</v>
      </c>
      <c r="L117" s="170">
        <v>41</v>
      </c>
      <c r="M117" s="170">
        <v>42</v>
      </c>
      <c r="N117" s="170">
        <v>43</v>
      </c>
      <c r="O117" s="170">
        <v>44</v>
      </c>
      <c r="P117" s="170">
        <v>45</v>
      </c>
      <c r="Q117" s="170">
        <v>48</v>
      </c>
    </row>
    <row r="118" spans="1:22" x14ac:dyDescent="0.25">
      <c r="B118" s="174" t="s">
        <v>73</v>
      </c>
      <c r="C118" s="175"/>
      <c r="D118" s="190">
        <v>3.4</v>
      </c>
      <c r="E118" s="190">
        <v>6</v>
      </c>
      <c r="F118" s="190">
        <v>6</v>
      </c>
      <c r="G118" s="178">
        <v>0.76302628712896237</v>
      </c>
      <c r="H118" s="178">
        <v>0</v>
      </c>
    </row>
    <row r="119" spans="1:22" x14ac:dyDescent="0.25">
      <c r="B119" s="174" t="s">
        <v>74</v>
      </c>
      <c r="C119" s="175"/>
      <c r="D119" s="190">
        <v>3.4</v>
      </c>
      <c r="E119" s="190">
        <v>3.5</v>
      </c>
      <c r="F119" s="190">
        <v>3.5</v>
      </c>
      <c r="G119" s="178">
        <v>4.7673765368075216E-2</v>
      </c>
      <c r="H119" s="178">
        <v>3.4487200690869191E-3</v>
      </c>
    </row>
    <row r="120" spans="1:22" x14ac:dyDescent="0.25">
      <c r="B120" s="174" t="s">
        <v>75</v>
      </c>
      <c r="C120" s="175"/>
      <c r="D120" s="190">
        <v>4.5999999999999996</v>
      </c>
      <c r="E120" s="190">
        <v>5.8</v>
      </c>
      <c r="F120" s="190">
        <v>5.9</v>
      </c>
      <c r="G120" s="178">
        <v>0.25971008133124363</v>
      </c>
      <c r="H120" s="178">
        <v>2.0785224713484318E-3</v>
      </c>
    </row>
    <row r="121" spans="1:22" x14ac:dyDescent="0.25">
      <c r="B121" s="174" t="s">
        <v>277</v>
      </c>
      <c r="C121" s="175"/>
      <c r="D121" s="190">
        <v>6.2</v>
      </c>
      <c r="E121" s="190">
        <v>7.8</v>
      </c>
      <c r="F121" s="190">
        <v>7.8</v>
      </c>
      <c r="G121" s="178">
        <v>0.25332006642937999</v>
      </c>
      <c r="H121" s="178">
        <v>4.6429246068691032E-3</v>
      </c>
    </row>
    <row r="122" spans="1:22" x14ac:dyDescent="0.25">
      <c r="B122" s="174" t="s">
        <v>278</v>
      </c>
      <c r="C122" s="175"/>
      <c r="D122" s="190">
        <v>3.3</v>
      </c>
      <c r="E122" s="190">
        <v>3.7</v>
      </c>
      <c r="F122" s="190">
        <v>3.7</v>
      </c>
      <c r="G122" s="178">
        <v>0.11077616572818494</v>
      </c>
      <c r="H122" s="178">
        <v>5.3059596803290976E-3</v>
      </c>
    </row>
    <row r="123" spans="1:22" x14ac:dyDescent="0.25">
      <c r="B123" s="174" t="s">
        <v>279</v>
      </c>
      <c r="C123" s="175"/>
      <c r="D123" s="190">
        <v>5.4</v>
      </c>
      <c r="E123" s="190">
        <v>5.6</v>
      </c>
      <c r="F123" s="190">
        <v>5.9</v>
      </c>
      <c r="G123" s="178">
        <v>4.5900248082820783E-2</v>
      </c>
      <c r="H123" s="178">
        <v>4.9046257455806153E-2</v>
      </c>
    </row>
    <row r="124" spans="1:22" x14ac:dyDescent="0.25">
      <c r="B124" s="174" t="s">
        <v>76</v>
      </c>
      <c r="C124" s="175"/>
      <c r="D124" s="190">
        <v>6.4</v>
      </c>
      <c r="E124" s="190">
        <v>6.5</v>
      </c>
      <c r="F124" s="190">
        <v>6.6</v>
      </c>
      <c r="G124" s="178">
        <v>2.8955992186001867E-2</v>
      </c>
      <c r="H124" s="178">
        <v>1.5139694210206667E-3</v>
      </c>
    </row>
    <row r="125" spans="1:22" x14ac:dyDescent="0.25">
      <c r="B125" s="174" t="s">
        <v>280</v>
      </c>
      <c r="C125" s="175"/>
      <c r="D125" s="190">
        <v>5.3</v>
      </c>
      <c r="E125" s="190">
        <v>5.4</v>
      </c>
      <c r="F125" s="190">
        <v>5.4</v>
      </c>
      <c r="G125" s="178">
        <v>2.9143351541170537E-2</v>
      </c>
      <c r="H125" s="178">
        <v>3.7138168484063261E-3</v>
      </c>
    </row>
    <row r="126" spans="1:22" x14ac:dyDescent="0.25">
      <c r="B126" s="174" t="s">
        <v>281</v>
      </c>
      <c r="C126" s="175"/>
      <c r="D126" s="190">
        <v>7.3</v>
      </c>
      <c r="E126" s="190">
        <v>7.4</v>
      </c>
      <c r="F126" s="190">
        <v>7.4</v>
      </c>
      <c r="G126" s="178">
        <v>9.4830261889347067E-3</v>
      </c>
      <c r="H126" s="178">
        <v>1.8180741842430681E-3</v>
      </c>
    </row>
    <row r="127" spans="1:22" x14ac:dyDescent="0.25">
      <c r="B127" s="174" t="s">
        <v>77</v>
      </c>
      <c r="C127" s="175"/>
      <c r="D127" s="190">
        <v>6.4</v>
      </c>
      <c r="E127" s="190">
        <v>6.5</v>
      </c>
      <c r="F127" s="190">
        <v>6.6</v>
      </c>
      <c r="G127" s="178">
        <v>1.3351763343466994E-2</v>
      </c>
      <c r="H127" s="178">
        <v>1.8014569437027061E-2</v>
      </c>
    </row>
    <row r="128" spans="1:22" x14ac:dyDescent="0.25">
      <c r="B128" s="174" t="s">
        <v>282</v>
      </c>
      <c r="C128" s="181"/>
      <c r="D128" s="190">
        <v>4.8</v>
      </c>
      <c r="E128" s="190">
        <v>5.3</v>
      </c>
      <c r="F128" s="190">
        <v>5.4</v>
      </c>
      <c r="G128" s="178">
        <v>0.11719834436343723</v>
      </c>
      <c r="H128" s="178">
        <v>1.4691084759306916E-2</v>
      </c>
    </row>
    <row r="129" spans="2:8" x14ac:dyDescent="0.25">
      <c r="B129" s="174" t="s">
        <v>78</v>
      </c>
      <c r="C129" s="191"/>
      <c r="D129" s="190">
        <v>7.7</v>
      </c>
      <c r="E129" s="190">
        <v>7.9</v>
      </c>
      <c r="F129" s="190">
        <v>7.9</v>
      </c>
      <c r="G129" s="178">
        <v>2.9107470669837321E-2</v>
      </c>
      <c r="H129" s="178">
        <v>2.5726483957466684E-4</v>
      </c>
    </row>
    <row r="130" spans="2:8" x14ac:dyDescent="0.25">
      <c r="B130" s="174" t="s">
        <v>79</v>
      </c>
      <c r="C130" s="191">
        <v>2</v>
      </c>
      <c r="D130" s="190">
        <v>3.4</v>
      </c>
      <c r="E130" s="190">
        <v>2.9</v>
      </c>
      <c r="F130" s="190">
        <v>2.9</v>
      </c>
      <c r="G130" s="178">
        <v>-0.15863396034488819</v>
      </c>
      <c r="H130" s="178">
        <v>1.9543635493592948E-3</v>
      </c>
    </row>
    <row r="131" spans="2:8" x14ac:dyDescent="0.25">
      <c r="B131" s="174" t="s">
        <v>80</v>
      </c>
      <c r="C131" s="191"/>
      <c r="D131" s="190">
        <v>5.0999999999999996</v>
      </c>
      <c r="E131" s="190">
        <v>5.2</v>
      </c>
      <c r="F131" s="190">
        <v>7.4</v>
      </c>
      <c r="G131" s="178">
        <v>1.9299965394893759E-2</v>
      </c>
      <c r="H131" s="178">
        <v>0.41553684497134324</v>
      </c>
    </row>
    <row r="132" spans="2:8" x14ac:dyDescent="0.25">
      <c r="B132" s="174" t="s">
        <v>81</v>
      </c>
      <c r="C132" s="181"/>
      <c r="D132" s="190">
        <v>2.4</v>
      </c>
      <c r="E132" s="190">
        <v>3.5</v>
      </c>
      <c r="F132" s="190">
        <v>3.5</v>
      </c>
      <c r="G132" s="178">
        <v>0.47101832659740683</v>
      </c>
      <c r="H132" s="178">
        <v>2.4130879839787678E-3</v>
      </c>
    </row>
    <row r="133" spans="2:8" x14ac:dyDescent="0.25">
      <c r="B133" s="174" t="s">
        <v>283</v>
      </c>
      <c r="C133" s="181"/>
      <c r="D133" s="190">
        <v>4.8</v>
      </c>
      <c r="E133" s="190">
        <v>4.9000000000000004</v>
      </c>
      <c r="F133" s="190">
        <v>5</v>
      </c>
      <c r="G133" s="178">
        <v>2.5632299560646388E-2</v>
      </c>
      <c r="H133" s="178">
        <v>1.2569159212062919E-2</v>
      </c>
    </row>
    <row r="134" spans="2:8" x14ac:dyDescent="0.25">
      <c r="B134" s="174" t="s">
        <v>284</v>
      </c>
      <c r="C134" s="181"/>
      <c r="D134" s="190">
        <v>3.3</v>
      </c>
      <c r="E134" s="190">
        <v>3.7</v>
      </c>
      <c r="F134" s="190">
        <v>3.7</v>
      </c>
      <c r="G134" s="178">
        <v>0.13318059312470454</v>
      </c>
      <c r="H134" s="178">
        <v>1.409332736330704E-4</v>
      </c>
    </row>
    <row r="135" spans="2:8" x14ac:dyDescent="0.25">
      <c r="B135" s="174" t="s">
        <v>285</v>
      </c>
      <c r="C135" s="181"/>
      <c r="D135" s="190">
        <v>5.2</v>
      </c>
      <c r="E135" s="190">
        <v>8.3000000000000007</v>
      </c>
      <c r="F135" s="190">
        <v>8.3000000000000007</v>
      </c>
      <c r="G135" s="178">
        <v>0.59854855842560251</v>
      </c>
      <c r="H135" s="178">
        <v>6.9807737004512482E-4</v>
      </c>
    </row>
    <row r="136" spans="2:8" x14ac:dyDescent="0.25">
      <c r="B136" s="174" t="s">
        <v>82</v>
      </c>
      <c r="C136" s="181"/>
      <c r="D136" s="190">
        <v>4.2</v>
      </c>
      <c r="E136" s="190">
        <v>4.4000000000000004</v>
      </c>
      <c r="F136" s="190">
        <v>4.4000000000000004</v>
      </c>
      <c r="G136" s="178">
        <v>4.6149605068991129E-2</v>
      </c>
      <c r="H136" s="178">
        <v>1.6230466316022873E-3</v>
      </c>
    </row>
    <row r="137" spans="2:8" x14ac:dyDescent="0.25">
      <c r="B137" s="174" t="s">
        <v>286</v>
      </c>
      <c r="C137" s="181"/>
      <c r="D137" s="190">
        <v>6.2</v>
      </c>
      <c r="E137" s="190">
        <v>6.4</v>
      </c>
      <c r="F137" s="190">
        <v>6.4</v>
      </c>
      <c r="G137" s="178">
        <v>2.9536351637314384E-2</v>
      </c>
      <c r="H137" s="178">
        <v>9.551726972698571E-4</v>
      </c>
    </row>
    <row r="138" spans="2:8" x14ac:dyDescent="0.25">
      <c r="B138" s="174" t="s">
        <v>287</v>
      </c>
      <c r="C138" s="181"/>
      <c r="D138" s="190">
        <v>9.1999999999999993</v>
      </c>
      <c r="E138" s="190">
        <v>9.1999999999999993</v>
      </c>
      <c r="F138" s="190">
        <v>9.1999999999999993</v>
      </c>
      <c r="G138" s="178">
        <v>1.3471239587170558E-5</v>
      </c>
      <c r="H138" s="178">
        <v>3.3443274486555374E-3</v>
      </c>
    </row>
    <row r="139" spans="2:8" x14ac:dyDescent="0.25">
      <c r="B139" s="174" t="s">
        <v>83</v>
      </c>
      <c r="C139" s="181"/>
      <c r="D139" s="190">
        <v>3.4</v>
      </c>
      <c r="E139" s="190">
        <v>7.5</v>
      </c>
      <c r="F139" s="190">
        <v>7.5</v>
      </c>
      <c r="G139" s="178">
        <v>1.2111181273055585</v>
      </c>
      <c r="H139" s="178">
        <v>1.6698389070328723E-3</v>
      </c>
    </row>
    <row r="140" spans="2:8" x14ac:dyDescent="0.25">
      <c r="B140" s="174" t="s">
        <v>288</v>
      </c>
      <c r="C140" s="181"/>
      <c r="D140" s="190">
        <v>3.9</v>
      </c>
      <c r="E140" s="190">
        <v>3.9</v>
      </c>
      <c r="F140" s="190">
        <v>3.9</v>
      </c>
      <c r="G140" s="178">
        <v>2.3576466844839938E-2</v>
      </c>
      <c r="H140" s="178">
        <v>6.5417459760963581E-5</v>
      </c>
    </row>
    <row r="141" spans="2:8" x14ac:dyDescent="0.25">
      <c r="B141" s="174" t="s">
        <v>84</v>
      </c>
      <c r="C141" s="181"/>
      <c r="D141" s="190">
        <v>4.5</v>
      </c>
      <c r="E141" s="190">
        <v>5.4</v>
      </c>
      <c r="F141" s="190">
        <v>5.4</v>
      </c>
      <c r="G141" s="178">
        <v>0.19521510953204713</v>
      </c>
      <c r="H141" s="178">
        <v>-6.775088641308713E-5</v>
      </c>
    </row>
    <row r="142" spans="2:8" x14ac:dyDescent="0.25">
      <c r="B142" s="174" t="s">
        <v>85</v>
      </c>
      <c r="C142" s="181"/>
      <c r="D142" s="190">
        <v>5.0999999999999996</v>
      </c>
      <c r="E142" s="190">
        <v>5.2</v>
      </c>
      <c r="F142" s="190">
        <v>5.2</v>
      </c>
      <c r="G142" s="178">
        <v>3.1594189907110604E-2</v>
      </c>
      <c r="H142" s="178">
        <v>-1.6090377274602385E-4</v>
      </c>
    </row>
    <row r="143" spans="2:8" x14ac:dyDescent="0.25">
      <c r="B143" s="174" t="s">
        <v>86</v>
      </c>
      <c r="C143" s="181"/>
      <c r="D143" s="190">
        <v>1.2</v>
      </c>
      <c r="E143" s="190">
        <v>1.3</v>
      </c>
      <c r="F143" s="190">
        <v>1.3</v>
      </c>
      <c r="G143" s="178">
        <v>3.8684242280811132E-2</v>
      </c>
      <c r="H143" s="178">
        <v>0</v>
      </c>
    </row>
    <row r="144" spans="2:8" x14ac:dyDescent="0.25">
      <c r="B144" s="174" t="s">
        <v>289</v>
      </c>
      <c r="C144" s="181"/>
      <c r="D144" s="190">
        <v>2.1</v>
      </c>
      <c r="E144" s="190">
        <v>2.2000000000000002</v>
      </c>
      <c r="F144" s="190" t="s">
        <v>64</v>
      </c>
      <c r="G144" s="178">
        <v>2.1193507344792195E-2</v>
      </c>
      <c r="H144" s="178" t="s">
        <v>64</v>
      </c>
    </row>
    <row r="145" spans="1:22" x14ac:dyDescent="0.25">
      <c r="B145" s="174" t="s">
        <v>290</v>
      </c>
      <c r="C145" s="181"/>
      <c r="D145" s="190">
        <v>3.2</v>
      </c>
      <c r="E145" s="190" t="s">
        <v>64</v>
      </c>
      <c r="F145" s="190" t="s">
        <v>64</v>
      </c>
      <c r="G145" s="178" t="s">
        <v>64</v>
      </c>
      <c r="H145" s="178" t="s">
        <v>64</v>
      </c>
    </row>
    <row r="146" spans="1:22" x14ac:dyDescent="0.25">
      <c r="A146" s="182"/>
      <c r="B146" s="183"/>
      <c r="C146" s="184"/>
      <c r="D146" s="185"/>
      <c r="E146" s="185"/>
      <c r="F146" s="183"/>
      <c r="G146" s="185"/>
      <c r="H146" s="185"/>
    </row>
    <row r="147" spans="1:22" s="1" customFormat="1" ht="13.9" customHeight="1" x14ac:dyDescent="0.2">
      <c r="A147" s="186">
        <v>1</v>
      </c>
      <c r="B147" s="1" t="s">
        <v>293</v>
      </c>
      <c r="I147" s="9"/>
      <c r="J147" s="9"/>
      <c r="K147" s="9">
        <v>50</v>
      </c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</row>
    <row r="148" spans="1:22" s="1" customFormat="1" ht="39.4" customHeight="1" x14ac:dyDescent="0.2">
      <c r="A148" s="186">
        <v>2</v>
      </c>
      <c r="B148" s="151" t="s">
        <v>199</v>
      </c>
      <c r="C148" s="151"/>
      <c r="D148" s="151"/>
      <c r="E148" s="151"/>
      <c r="F148" s="151"/>
      <c r="G148" s="151"/>
      <c r="H148" s="151"/>
      <c r="I148" s="9"/>
      <c r="J148" s="9"/>
      <c r="K148" s="9">
        <v>52</v>
      </c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</row>
  </sheetData>
  <mergeCells count="24">
    <mergeCell ref="B111:H111"/>
    <mergeCell ref="A114:H114"/>
    <mergeCell ref="A116:C117"/>
    <mergeCell ref="D116:F116"/>
    <mergeCell ref="G116:H116"/>
    <mergeCell ref="B148:H148"/>
    <mergeCell ref="A76:H76"/>
    <mergeCell ref="A78:C79"/>
    <mergeCell ref="D78:F78"/>
    <mergeCell ref="G78:H78"/>
    <mergeCell ref="B109:H109"/>
    <mergeCell ref="B110:H110"/>
    <mergeCell ref="B36:H36"/>
    <mergeCell ref="B37:H37"/>
    <mergeCell ref="A40:H40"/>
    <mergeCell ref="A42:C43"/>
    <mergeCell ref="D42:F42"/>
    <mergeCell ref="G42:H42"/>
    <mergeCell ref="A1:D1"/>
    <mergeCell ref="A2:H2"/>
    <mergeCell ref="A4:C5"/>
    <mergeCell ref="D4:F4"/>
    <mergeCell ref="G4:H4"/>
    <mergeCell ref="B35:H35"/>
  </mergeCells>
  <hyperlinks>
    <hyperlink ref="A1:D1" location="Contents!A1" display="Contents!A1" xr:uid="{6D88B76C-7786-44F5-9AA0-6986B82661FB}"/>
  </hyperlinks>
  <pageMargins left="0.7" right="0.7" top="0.75" bottom="0.75" header="0.3" footer="0.3"/>
  <pageSetup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F730F7-BEBC-44B5-9CDC-A4C0AE5FE5A6}">
  <sheetPr codeName="Sheet39"/>
  <dimension ref="A1:Z35"/>
  <sheetViews>
    <sheetView zoomScaleNormal="100" workbookViewId="0">
      <selection sqref="A1:D1"/>
    </sheetView>
  </sheetViews>
  <sheetFormatPr defaultColWidth="0" defaultRowHeight="15" x14ac:dyDescent="0.25"/>
  <cols>
    <col min="1" max="1" width="3.28515625" style="122" customWidth="1"/>
    <col min="2" max="2" width="10.42578125" style="122" customWidth="1"/>
    <col min="3" max="3" width="2" style="122" customWidth="1"/>
    <col min="4" max="5" width="10.7109375" style="122" bestFit="1" customWidth="1"/>
    <col min="6" max="6" width="11.28515625" style="122" bestFit="1" customWidth="1"/>
    <col min="7" max="7" width="13.5703125" style="122" bestFit="1" customWidth="1"/>
    <col min="8" max="8" width="16.42578125" style="122" customWidth="1"/>
    <col min="9" max="14" width="8.85546875" style="170" customWidth="1"/>
    <col min="15" max="19" width="8.85546875" style="170" hidden="1" customWidth="1"/>
    <col min="20" max="21" width="11.7109375" style="170" hidden="1" customWidth="1"/>
    <col min="22" max="26" width="8.85546875" style="170" hidden="1" customWidth="1"/>
    <col min="27" max="16384" width="8.85546875" style="122" hidden="1"/>
  </cols>
  <sheetData>
    <row r="1" spans="1:26" x14ac:dyDescent="0.25">
      <c r="A1" s="196" t="str">
        <f ca="1">INDIRECT(T1)</f>
        <v>Nôl i'r dudalen cynnwys</v>
      </c>
      <c r="B1" s="196"/>
      <c r="C1" s="196"/>
      <c r="D1" s="196"/>
      <c r="E1" s="15"/>
      <c r="F1" s="15"/>
      <c r="G1" s="15"/>
      <c r="H1" s="15"/>
      <c r="T1" s="170" t="s">
        <v>298</v>
      </c>
    </row>
    <row r="2" spans="1:26" s="1" customFormat="1" ht="14.45" customHeight="1" x14ac:dyDescent="0.2">
      <c r="A2" s="171" t="str">
        <f ca="1">INDIRECT($V$4&amp;"Header")</f>
        <v>Tabl A1: Amcangyfrifon trafodiadau hysbysadwy a adroddwyd: Pob trafodiadau</v>
      </c>
      <c r="B2" s="171"/>
      <c r="C2" s="171"/>
      <c r="D2" s="171"/>
      <c r="E2" s="171"/>
      <c r="F2" s="171"/>
      <c r="G2" s="171"/>
      <c r="H2" s="171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</row>
    <row r="3" spans="1:26" s="1" customFormat="1" ht="12.75" x14ac:dyDescent="0.2">
      <c r="B3" s="172"/>
      <c r="C3" s="172"/>
      <c r="D3" s="172"/>
      <c r="E3" s="172"/>
      <c r="F3" s="172"/>
      <c r="G3" s="172"/>
      <c r="H3" s="172"/>
      <c r="I3" s="9"/>
      <c r="J3" s="9"/>
      <c r="K3" s="9"/>
      <c r="L3" s="9"/>
      <c r="M3" s="9"/>
      <c r="N3" s="9"/>
      <c r="O3" s="9"/>
      <c r="P3" s="9"/>
      <c r="Q3" s="9"/>
      <c r="R3" s="9"/>
      <c r="S3" s="9">
        <v>1</v>
      </c>
      <c r="T3" s="9"/>
      <c r="U3" s="9"/>
      <c r="V3" s="9"/>
      <c r="W3" s="9"/>
      <c r="X3" s="9"/>
      <c r="Y3" s="9"/>
      <c r="Z3" s="9"/>
    </row>
    <row r="4" spans="1:26" ht="17.45" customHeight="1" x14ac:dyDescent="0.35">
      <c r="A4" s="39" t="s">
        <v>265</v>
      </c>
      <c r="B4" s="39"/>
      <c r="C4" s="39"/>
      <c r="D4" s="197" t="s">
        <v>266</v>
      </c>
      <c r="E4" s="197"/>
      <c r="F4" s="197"/>
      <c r="G4" s="197" t="s">
        <v>267</v>
      </c>
      <c r="H4" s="197"/>
      <c r="S4" s="170">
        <v>1</v>
      </c>
      <c r="T4" s="170" t="s">
        <v>299</v>
      </c>
      <c r="V4" s="170" t="str">
        <f>VLOOKUP($S$3,$S$4:$T$7,2, FALSE)</f>
        <v>CTORounded</v>
      </c>
      <c r="W4" s="170">
        <v>25</v>
      </c>
    </row>
    <row r="5" spans="1:26" ht="16.899999999999999" customHeight="1" x14ac:dyDescent="0.25">
      <c r="A5" s="44"/>
      <c r="B5" s="44"/>
      <c r="C5" s="44"/>
      <c r="D5" s="173" t="s">
        <v>269</v>
      </c>
      <c r="E5" s="173" t="s">
        <v>270</v>
      </c>
      <c r="F5" s="173" t="s">
        <v>271</v>
      </c>
      <c r="G5" s="173" t="s">
        <v>272</v>
      </c>
      <c r="H5" s="173" t="s">
        <v>273</v>
      </c>
      <c r="S5" s="170">
        <v>2</v>
      </c>
      <c r="T5" s="170" t="s">
        <v>300</v>
      </c>
      <c r="W5" s="170">
        <v>26</v>
      </c>
    </row>
    <row r="6" spans="1:26" x14ac:dyDescent="0.25">
      <c r="B6" s="174" t="str">
        <f>TableA1Hide!B6</f>
        <v>Ebr 18</v>
      </c>
      <c r="C6" s="175"/>
      <c r="D6" s="177">
        <f t="shared" ref="D6:D33" ca="1" si="0">VLOOKUP($B6, INDIRECT($V$4), 3, FALSE)</f>
        <v>3940</v>
      </c>
      <c r="E6" s="177">
        <f t="shared" ref="E6:E33" ca="1" si="1">VLOOKUP($B6, INDIRECT($V$4), 4, FALSE)</f>
        <v>4350</v>
      </c>
      <c r="F6" s="177">
        <f t="shared" ref="F6:F33" ca="1" si="2">VLOOKUP($B6, INDIRECT($V$4), 5, FALSE)</f>
        <v>4370</v>
      </c>
      <c r="G6" s="178">
        <f t="shared" ref="G6:G33" ca="1" si="3">VLOOKUP($B6, INDIRECT($V$4), 6, FALSE)</f>
        <v>0.10538344337227024</v>
      </c>
      <c r="H6" s="178">
        <f t="shared" ref="H6:H33" ca="1" si="4">VLOOKUP($B6, INDIRECT($V$4), 7, FALSE)</f>
        <v>3.9053526303698405E-3</v>
      </c>
      <c r="S6" s="170">
        <v>3</v>
      </c>
      <c r="T6" s="170" t="s">
        <v>301</v>
      </c>
      <c r="W6" s="170">
        <v>27</v>
      </c>
    </row>
    <row r="7" spans="1:26" x14ac:dyDescent="0.25">
      <c r="B7" s="174" t="str">
        <f>TableA1Hide!B7</f>
        <v>Mai 18</v>
      </c>
      <c r="C7" s="175"/>
      <c r="D7" s="177">
        <f t="shared" ca="1" si="0"/>
        <v>4450</v>
      </c>
      <c r="E7" s="177">
        <f t="shared" ca="1" si="1"/>
        <v>4770</v>
      </c>
      <c r="F7" s="177">
        <f t="shared" ca="1" si="2"/>
        <v>4790</v>
      </c>
      <c r="G7" s="178">
        <f t="shared" ca="1" si="3"/>
        <v>7.1926275567543163E-2</v>
      </c>
      <c r="H7" s="178">
        <f t="shared" ca="1" si="4"/>
        <v>3.9840637450199168E-3</v>
      </c>
      <c r="S7" s="170">
        <v>4</v>
      </c>
      <c r="T7" s="170" t="s">
        <v>302</v>
      </c>
      <c r="W7" s="170">
        <v>28</v>
      </c>
    </row>
    <row r="8" spans="1:26" x14ac:dyDescent="0.25">
      <c r="B8" s="174" t="str">
        <f>TableA1Hide!B8</f>
        <v>Meh 18</v>
      </c>
      <c r="C8" s="175"/>
      <c r="D8" s="177">
        <f t="shared" ca="1" si="0"/>
        <v>5100</v>
      </c>
      <c r="E8" s="177">
        <f t="shared" ca="1" si="1"/>
        <v>5400</v>
      </c>
      <c r="F8" s="177">
        <f t="shared" ca="1" si="2"/>
        <v>5420</v>
      </c>
      <c r="G8" s="178">
        <f t="shared" ca="1" si="3"/>
        <v>5.8258140447234208E-2</v>
      </c>
      <c r="H8" s="178">
        <f t="shared" ca="1" si="4"/>
        <v>5.3753475440221354E-3</v>
      </c>
    </row>
    <row r="9" spans="1:26" x14ac:dyDescent="0.25">
      <c r="B9" s="174" t="str">
        <f>TableA1Hide!B9</f>
        <v>Gorff 18</v>
      </c>
      <c r="C9" s="175"/>
      <c r="D9" s="177">
        <f t="shared" ca="1" si="0"/>
        <v>4930</v>
      </c>
      <c r="E9" s="177">
        <f t="shared" ca="1" si="1"/>
        <v>5300</v>
      </c>
      <c r="F9" s="177">
        <f t="shared" ca="1" si="2"/>
        <v>5310</v>
      </c>
      <c r="G9" s="178">
        <f t="shared" ca="1" si="3"/>
        <v>7.5268817204301008E-2</v>
      </c>
      <c r="H9" s="178">
        <f t="shared" ca="1" si="4"/>
        <v>2.2641509433962703E-3</v>
      </c>
    </row>
    <row r="10" spans="1:26" x14ac:dyDescent="0.25">
      <c r="B10" s="174" t="str">
        <f>TableA1Hide!B10</f>
        <v>Awst 18</v>
      </c>
      <c r="C10" s="175"/>
      <c r="D10" s="177">
        <f t="shared" ca="1" si="0"/>
        <v>5660</v>
      </c>
      <c r="E10" s="177">
        <f t="shared" ca="1" si="1"/>
        <v>5950</v>
      </c>
      <c r="F10" s="177">
        <f t="shared" ca="1" si="2"/>
        <v>5970</v>
      </c>
      <c r="G10" s="178">
        <f t="shared" ca="1" si="3"/>
        <v>5.0141242937853159E-2</v>
      </c>
      <c r="H10" s="178">
        <f t="shared" ca="1" si="4"/>
        <v>3.3624747814391398E-3</v>
      </c>
    </row>
    <row r="11" spans="1:26" x14ac:dyDescent="0.25">
      <c r="B11" s="174" t="str">
        <f>TableA1Hide!B11</f>
        <v>Medi 18</v>
      </c>
      <c r="C11" s="175"/>
      <c r="D11" s="177">
        <f t="shared" ca="1" si="0"/>
        <v>4790</v>
      </c>
      <c r="E11" s="177">
        <f t="shared" ca="1" si="1"/>
        <v>4980</v>
      </c>
      <c r="F11" s="177">
        <f t="shared" ca="1" si="2"/>
        <v>4990</v>
      </c>
      <c r="G11" s="178">
        <f t="shared" ca="1" si="3"/>
        <v>3.9883065358112368E-2</v>
      </c>
      <c r="H11" s="178">
        <f t="shared" ca="1" si="4"/>
        <v>2.6104417670682611E-3</v>
      </c>
    </row>
    <row r="12" spans="1:26" x14ac:dyDescent="0.25">
      <c r="B12" s="174" t="str">
        <f>TableA1Hide!B12</f>
        <v>Hyd 18</v>
      </c>
      <c r="C12" s="175"/>
      <c r="D12" s="177">
        <f t="shared" ca="1" si="0"/>
        <v>5460</v>
      </c>
      <c r="E12" s="177">
        <f t="shared" ca="1" si="1"/>
        <v>5620</v>
      </c>
      <c r="F12" s="177">
        <f t="shared" ca="1" si="2"/>
        <v>5630</v>
      </c>
      <c r="G12" s="178">
        <f t="shared" ca="1" si="3"/>
        <v>2.8189639392275367E-2</v>
      </c>
      <c r="H12" s="178">
        <f t="shared" ca="1" si="4"/>
        <v>1.7803097739006457E-3</v>
      </c>
    </row>
    <row r="13" spans="1:26" x14ac:dyDescent="0.25">
      <c r="B13" s="174" t="str">
        <f>TableA1Hide!B13</f>
        <v>Tach 18</v>
      </c>
      <c r="C13" s="175"/>
      <c r="D13" s="177">
        <f t="shared" ca="1" si="0"/>
        <v>6090</v>
      </c>
      <c r="E13" s="177">
        <f t="shared" ca="1" si="1"/>
        <v>6300</v>
      </c>
      <c r="F13" s="177">
        <f t="shared" ca="1" si="2"/>
        <v>6320</v>
      </c>
      <c r="G13" s="178">
        <f t="shared" ca="1" si="3"/>
        <v>3.4675431388660582E-2</v>
      </c>
      <c r="H13" s="178">
        <f t="shared" ca="1" si="4"/>
        <v>3.6531130876746865E-3</v>
      </c>
    </row>
    <row r="14" spans="1:26" x14ac:dyDescent="0.25">
      <c r="B14" s="174" t="str">
        <f>TableA1Hide!B14</f>
        <v>Rhag 18</v>
      </c>
      <c r="C14" s="175"/>
      <c r="D14" s="177">
        <f t="shared" ca="1" si="0"/>
        <v>5360</v>
      </c>
      <c r="E14" s="177">
        <f t="shared" ca="1" si="1"/>
        <v>5430</v>
      </c>
      <c r="F14" s="177">
        <f t="shared" ca="1" si="2"/>
        <v>5440</v>
      </c>
      <c r="G14" s="178">
        <f t="shared" ca="1" si="3"/>
        <v>1.3067015120403314E-2</v>
      </c>
      <c r="H14" s="178">
        <f t="shared" ca="1" si="4"/>
        <v>1.4741109268472385E-3</v>
      </c>
    </row>
    <row r="15" spans="1:26" x14ac:dyDescent="0.25">
      <c r="B15" s="174" t="str">
        <f>TableA1Hide!B15</f>
        <v>Ion 19</v>
      </c>
      <c r="C15" s="175"/>
      <c r="D15" s="177">
        <f t="shared" ca="1" si="0"/>
        <v>3900</v>
      </c>
      <c r="E15" s="177">
        <f t="shared" ca="1" si="1"/>
        <v>4000</v>
      </c>
      <c r="F15" s="177">
        <f t="shared" ca="1" si="2"/>
        <v>4010</v>
      </c>
      <c r="G15" s="178">
        <f t="shared" ca="1" si="3"/>
        <v>2.5917372337695754E-2</v>
      </c>
      <c r="H15" s="178">
        <f t="shared" ca="1" si="4"/>
        <v>2.0010005002502051E-3</v>
      </c>
      <c r="T15" s="179"/>
      <c r="U15" s="179"/>
    </row>
    <row r="16" spans="1:26" x14ac:dyDescent="0.25">
      <c r="B16" s="174" t="str">
        <f>TableA1Hide!B16</f>
        <v>Chwef 19</v>
      </c>
      <c r="C16" s="175"/>
      <c r="D16" s="177">
        <f t="shared" ca="1" si="0"/>
        <v>4240</v>
      </c>
      <c r="E16" s="177">
        <f t="shared" ca="1" si="1"/>
        <v>4290</v>
      </c>
      <c r="F16" s="177">
        <f t="shared" ca="1" si="2"/>
        <v>4300</v>
      </c>
      <c r="G16" s="178">
        <f t="shared" ca="1" si="3"/>
        <v>1.2744866650932218E-2</v>
      </c>
      <c r="H16" s="178">
        <f t="shared" ca="1" si="4"/>
        <v>1.3982754602657188E-3</v>
      </c>
    </row>
    <row r="17" spans="2:8" x14ac:dyDescent="0.25">
      <c r="B17" s="198" t="str">
        <f>TableA1Hide!B17</f>
        <v>Maw 19</v>
      </c>
      <c r="C17" s="1"/>
      <c r="D17" s="199">
        <f t="shared" ca="1" si="0"/>
        <v>4900</v>
      </c>
      <c r="E17" s="199">
        <f t="shared" ca="1" si="1"/>
        <v>5040</v>
      </c>
      <c r="F17" s="199">
        <f t="shared" ca="1" si="2"/>
        <v>5050</v>
      </c>
      <c r="G17" s="62">
        <f t="shared" ca="1" si="3"/>
        <v>2.8180518684909117E-2</v>
      </c>
      <c r="H17" s="62">
        <f t="shared" ca="1" si="4"/>
        <v>1.9860973187686426E-3</v>
      </c>
    </row>
    <row r="18" spans="2:8" ht="26.25" customHeight="1" x14ac:dyDescent="0.25">
      <c r="B18" s="198" t="str">
        <f>TableA1Hide!B18</f>
        <v>Ebr 19</v>
      </c>
      <c r="C18" s="1"/>
      <c r="D18" s="199">
        <f t="shared" ca="1" si="0"/>
        <v>4450</v>
      </c>
      <c r="E18" s="199">
        <f t="shared" ca="1" si="1"/>
        <v>4510</v>
      </c>
      <c r="F18" s="199">
        <f t="shared" ca="1" si="2"/>
        <v>4520</v>
      </c>
      <c r="G18" s="62">
        <f t="shared" ca="1" si="3"/>
        <v>1.4848143982002293E-2</v>
      </c>
      <c r="H18" s="62">
        <f t="shared" ca="1" si="4"/>
        <v>2.8818443804035088E-3</v>
      </c>
    </row>
    <row r="19" spans="2:8" x14ac:dyDescent="0.25">
      <c r="B19" s="174" t="str">
        <f>TableA1Hide!B19</f>
        <v>Mai 19</v>
      </c>
      <c r="C19" s="181"/>
      <c r="D19" s="177">
        <f t="shared" ca="1" si="0"/>
        <v>4950</v>
      </c>
      <c r="E19" s="177">
        <f t="shared" ca="1" si="1"/>
        <v>5040</v>
      </c>
      <c r="F19" s="177">
        <f t="shared" ca="1" si="2"/>
        <v>5050</v>
      </c>
      <c r="G19" s="178">
        <f t="shared" ca="1" si="3"/>
        <v>1.8387553041018467E-2</v>
      </c>
      <c r="H19" s="178">
        <f t="shared" ca="1" si="4"/>
        <v>1.5873015873015817E-3</v>
      </c>
    </row>
    <row r="20" spans="2:8" x14ac:dyDescent="0.25">
      <c r="B20" s="174" t="str">
        <f>TableA1Hide!B20</f>
        <v>Meh 19</v>
      </c>
      <c r="C20" s="181"/>
      <c r="D20" s="177">
        <f t="shared" ca="1" si="0"/>
        <v>4940</v>
      </c>
      <c r="E20" s="177">
        <f t="shared" ca="1" si="1"/>
        <v>5100</v>
      </c>
      <c r="F20" s="177">
        <f t="shared" ca="1" si="2"/>
        <v>5110</v>
      </c>
      <c r="G20" s="178">
        <f t="shared" ca="1" si="3"/>
        <v>3.2617504051863921E-2</v>
      </c>
      <c r="H20" s="178">
        <f t="shared" ca="1" si="4"/>
        <v>1.5695507161075373E-3</v>
      </c>
    </row>
    <row r="21" spans="2:8" x14ac:dyDescent="0.25">
      <c r="B21" s="174" t="str">
        <f>TableA1Hide!B21</f>
        <v>Gorff 19</v>
      </c>
      <c r="C21" s="181"/>
      <c r="D21" s="177">
        <f t="shared" ca="1" si="0"/>
        <v>5510</v>
      </c>
      <c r="E21" s="177">
        <f t="shared" ca="1" si="1"/>
        <v>5570</v>
      </c>
      <c r="F21" s="177">
        <f t="shared" ca="1" si="2"/>
        <v>5590</v>
      </c>
      <c r="G21" s="178">
        <f t="shared" ca="1" si="3"/>
        <v>1.2168543407192089E-2</v>
      </c>
      <c r="H21" s="178">
        <f t="shared" ca="1" si="4"/>
        <v>2.5121119684192728E-3</v>
      </c>
    </row>
    <row r="22" spans="2:8" x14ac:dyDescent="0.25">
      <c r="B22" s="174" t="str">
        <f>TableA1Hide!B22</f>
        <v>Awst 19</v>
      </c>
      <c r="C22" s="181"/>
      <c r="D22" s="177">
        <f t="shared" ca="1" si="0"/>
        <v>5560</v>
      </c>
      <c r="E22" s="177">
        <f t="shared" ca="1" si="1"/>
        <v>5710</v>
      </c>
      <c r="F22" s="177">
        <f t="shared" ca="1" si="2"/>
        <v>5720</v>
      </c>
      <c r="G22" s="178">
        <f t="shared" ca="1" si="3"/>
        <v>2.6784109293546576E-2</v>
      </c>
      <c r="H22" s="178">
        <f t="shared" ca="1" si="4"/>
        <v>1.5756302521008347E-3</v>
      </c>
    </row>
    <row r="23" spans="2:8" x14ac:dyDescent="0.25">
      <c r="B23" s="174" t="str">
        <f>TableA1Hide!B23</f>
        <v>Medi 19</v>
      </c>
      <c r="C23" s="181"/>
      <c r="D23" s="177">
        <f t="shared" ca="1" si="0"/>
        <v>5060</v>
      </c>
      <c r="E23" s="177">
        <f t="shared" ca="1" si="1"/>
        <v>5120</v>
      </c>
      <c r="F23" s="177">
        <f t="shared" ca="1" si="2"/>
        <v>5140</v>
      </c>
      <c r="G23" s="178">
        <f t="shared" ca="1" si="3"/>
        <v>1.1850681414181219E-2</v>
      </c>
      <c r="H23" s="178">
        <f t="shared" ca="1" si="4"/>
        <v>2.7327737653719542E-3</v>
      </c>
    </row>
    <row r="24" spans="2:8" x14ac:dyDescent="0.25">
      <c r="B24" s="174" t="str">
        <f>TableA1Hide!B24</f>
        <v>Hyd 19</v>
      </c>
      <c r="C24" s="181"/>
      <c r="D24" s="177">
        <f t="shared" ca="1" si="0"/>
        <v>5500</v>
      </c>
      <c r="E24" s="177">
        <f t="shared" ca="1" si="1"/>
        <v>5580</v>
      </c>
      <c r="F24" s="177">
        <f t="shared" ca="1" si="2"/>
        <v>5580</v>
      </c>
      <c r="G24" s="178">
        <f t="shared" ca="1" si="3"/>
        <v>1.4548099654482671E-2</v>
      </c>
      <c r="H24" s="178">
        <f t="shared" ca="1" si="4"/>
        <v>3.5848718408315605E-4</v>
      </c>
    </row>
    <row r="25" spans="2:8" x14ac:dyDescent="0.25">
      <c r="B25" s="174" t="str">
        <f>TableA1Hide!B25</f>
        <v>Tach 19</v>
      </c>
      <c r="C25" s="181"/>
      <c r="D25" s="177">
        <f t="shared" ca="1" si="0"/>
        <v>5530</v>
      </c>
      <c r="E25" s="177">
        <f t="shared" ca="1" si="1"/>
        <v>5670</v>
      </c>
      <c r="F25" s="177">
        <f t="shared" ca="1" si="2"/>
        <v>5680</v>
      </c>
      <c r="G25" s="178">
        <f t="shared" ca="1" si="3"/>
        <v>2.5492677635147398E-2</v>
      </c>
      <c r="H25" s="178">
        <f t="shared" ca="1" si="4"/>
        <v>7.0521861777161909E-4</v>
      </c>
    </row>
    <row r="26" spans="2:8" x14ac:dyDescent="0.25">
      <c r="B26" s="174" t="str">
        <f>TableA1Hide!B26</f>
        <v>Rhag 19</v>
      </c>
      <c r="C26" s="181"/>
      <c r="D26" s="177">
        <f t="shared" ca="1" si="0"/>
        <v>5360</v>
      </c>
      <c r="E26" s="177">
        <f t="shared" ca="1" si="1"/>
        <v>5390</v>
      </c>
      <c r="F26" s="177">
        <f t="shared" ca="1" si="2"/>
        <v>5400</v>
      </c>
      <c r="G26" s="178">
        <f t="shared" ca="1" si="3"/>
        <v>4.4767767207609666E-3</v>
      </c>
      <c r="H26" s="178">
        <f t="shared" ca="1" si="4"/>
        <v>2.9712163416899529E-3</v>
      </c>
    </row>
    <row r="27" spans="2:8" x14ac:dyDescent="0.25">
      <c r="B27" s="174" t="str">
        <f>TableA1Hide!B27</f>
        <v>Ion 20</v>
      </c>
      <c r="C27" s="181"/>
      <c r="D27" s="177">
        <f t="shared" ca="1" si="0"/>
        <v>4210</v>
      </c>
      <c r="E27" s="177">
        <f t="shared" ca="1" si="1"/>
        <v>4350</v>
      </c>
      <c r="F27" s="177">
        <f t="shared" ca="1" si="2"/>
        <v>4360</v>
      </c>
      <c r="G27" s="178">
        <f t="shared" ca="1" si="3"/>
        <v>3.3761293390394576E-2</v>
      </c>
      <c r="H27" s="178">
        <f t="shared" ca="1" si="4"/>
        <v>1.8399264029438367E-3</v>
      </c>
    </row>
    <row r="28" spans="2:8" x14ac:dyDescent="0.25">
      <c r="B28" s="174" t="str">
        <f>TableA1Hide!B28</f>
        <v>Chwef 20</v>
      </c>
      <c r="C28" s="181"/>
      <c r="D28" s="177">
        <f t="shared" ca="1" si="0"/>
        <v>4240</v>
      </c>
      <c r="E28" s="177">
        <f t="shared" ca="1" si="1"/>
        <v>4350</v>
      </c>
      <c r="F28" s="177">
        <f t="shared" ca="1" si="2"/>
        <v>4360</v>
      </c>
      <c r="G28" s="178">
        <f t="shared" ca="1" si="3"/>
        <v>2.4976437323279921E-2</v>
      </c>
      <c r="H28" s="178">
        <f t="shared" ca="1" si="4"/>
        <v>1.3793103448276334E-3</v>
      </c>
    </row>
    <row r="29" spans="2:8" x14ac:dyDescent="0.25">
      <c r="B29" s="198" t="str">
        <f>TableA1Hide!B29</f>
        <v>Maw 20</v>
      </c>
      <c r="C29" s="1"/>
      <c r="D29" s="199">
        <f t="shared" ca="1" si="0"/>
        <v>4570</v>
      </c>
      <c r="E29" s="199">
        <f t="shared" ca="1" si="1"/>
        <v>4620</v>
      </c>
      <c r="F29" s="199">
        <f t="shared" ca="1" si="2"/>
        <v>4630</v>
      </c>
      <c r="G29" s="62">
        <f t="shared" ca="1" si="3"/>
        <v>1.0936132983377034E-2</v>
      </c>
      <c r="H29" s="62">
        <f t="shared" ca="1" si="4"/>
        <v>1.7308524448291784E-3</v>
      </c>
    </row>
    <row r="30" spans="2:8" ht="26.25" customHeight="1" x14ac:dyDescent="0.25">
      <c r="B30" s="198" t="str">
        <f>TableA1Hide!B30</f>
        <v>Ebr 20</v>
      </c>
      <c r="C30" s="1"/>
      <c r="D30" s="199">
        <f t="shared" ca="1" si="0"/>
        <v>2060</v>
      </c>
      <c r="E30" s="199">
        <f t="shared" ca="1" si="1"/>
        <v>2100</v>
      </c>
      <c r="F30" s="199">
        <f t="shared" ca="1" si="2"/>
        <v>2110</v>
      </c>
      <c r="G30" s="62">
        <f t="shared" ca="1" si="3"/>
        <v>2.0408163265306145E-2</v>
      </c>
      <c r="H30" s="62">
        <f t="shared" ca="1" si="4"/>
        <v>4.761904761904745E-3</v>
      </c>
    </row>
    <row r="31" spans="2:8" x14ac:dyDescent="0.25">
      <c r="B31" s="174" t="str">
        <f>TableA1Hide!B31</f>
        <v>Mai 20</v>
      </c>
      <c r="C31" s="181"/>
      <c r="D31" s="177">
        <f t="shared" ca="1" si="0"/>
        <v>2160</v>
      </c>
      <c r="E31" s="177">
        <f t="shared" ca="1" si="1"/>
        <v>2190</v>
      </c>
      <c r="F31" s="177">
        <f t="shared" ca="1" si="2"/>
        <v>2200</v>
      </c>
      <c r="G31" s="178">
        <f t="shared" ca="1" si="3"/>
        <v>1.6689847009735637E-2</v>
      </c>
      <c r="H31" s="178">
        <f t="shared" ca="1" si="4"/>
        <v>2.2799817601459882E-3</v>
      </c>
    </row>
    <row r="32" spans="2:8" x14ac:dyDescent="0.25">
      <c r="B32" s="174" t="str">
        <f>TableA1Hide!B32</f>
        <v>Meh 20</v>
      </c>
      <c r="C32" s="181"/>
      <c r="D32" s="177">
        <f t="shared" ca="1" si="0"/>
        <v>2860</v>
      </c>
      <c r="E32" s="177">
        <f t="shared" ca="1" si="1"/>
        <v>2900</v>
      </c>
      <c r="F32" s="177" t="str">
        <f t="shared" ca="1" si="2"/>
        <v/>
      </c>
      <c r="G32" s="178">
        <f t="shared" ca="1" si="3"/>
        <v>1.4005602240896309E-2</v>
      </c>
      <c r="H32" s="178" t="str">
        <f t="shared" ca="1" si="4"/>
        <v/>
      </c>
    </row>
    <row r="33" spans="1:8" x14ac:dyDescent="0.25">
      <c r="B33" s="174" t="str">
        <f>TableA1Hide!B33</f>
        <v>Gorff 20</v>
      </c>
      <c r="C33" s="181"/>
      <c r="D33" s="177">
        <f t="shared" ca="1" si="0"/>
        <v>3310</v>
      </c>
      <c r="E33" s="177" t="str">
        <f t="shared" ca="1" si="1"/>
        <v/>
      </c>
      <c r="F33" s="177" t="str">
        <f t="shared" ca="1" si="2"/>
        <v/>
      </c>
      <c r="G33" s="178" t="str">
        <f t="shared" ca="1" si="3"/>
        <v/>
      </c>
      <c r="H33" s="178" t="str">
        <f t="shared" ca="1" si="4"/>
        <v/>
      </c>
    </row>
    <row r="34" spans="1:8" x14ac:dyDescent="0.25">
      <c r="A34" s="182"/>
      <c r="B34" s="183"/>
      <c r="C34" s="184"/>
      <c r="D34" s="185"/>
      <c r="E34" s="185"/>
      <c r="F34" s="183"/>
      <c r="G34" s="185"/>
      <c r="H34" s="185"/>
    </row>
    <row r="35" spans="1:8" x14ac:dyDescent="0.25">
      <c r="A35" s="186">
        <v>1</v>
      </c>
      <c r="B35" s="1" t="str">
        <f>TableA1Hide!B35</f>
        <v>Mae'r gwerthoedd yn y tabl hwn wedi cael eu talgrynnu i'r 10 trafodiad agosaf.</v>
      </c>
      <c r="D35" s="187"/>
      <c r="E35" s="187"/>
      <c r="F35" s="187"/>
      <c r="G35" s="187"/>
    </row>
  </sheetData>
  <mergeCells count="3">
    <mergeCell ref="A1:D1"/>
    <mergeCell ref="A2:H2"/>
    <mergeCell ref="A4:C5"/>
  </mergeCells>
  <hyperlinks>
    <hyperlink ref="A1" location="ContentsHead" display="ContentsHead" xr:uid="{419EFC68-86F9-4EC1-B90B-FF0EE458DD82}"/>
  </hyperlinks>
  <pageMargins left="0.7" right="0.7" top="0.75" bottom="0.75" header="0.3" footer="0.3"/>
  <pageSetup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1265" r:id="rId4" name="List Box 1">
              <controlPr defaultSize="0" autoLine="0" autoPict="0">
                <anchor moveWithCells="1">
                  <from>
                    <xdr:col>8</xdr:col>
                    <xdr:colOff>323850</xdr:colOff>
                    <xdr:row>0</xdr:row>
                    <xdr:rowOff>152400</xdr:rowOff>
                  </from>
                  <to>
                    <xdr:col>11</xdr:col>
                    <xdr:colOff>247650</xdr:colOff>
                    <xdr:row>4</xdr:row>
                    <xdr:rowOff>66675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602952-F026-4020-9A27-2C505F5B94BF}">
  <sheetPr codeName="Sheet41"/>
  <dimension ref="A1:W38"/>
  <sheetViews>
    <sheetView zoomScaleNormal="100" workbookViewId="0">
      <selection sqref="A1:D1"/>
    </sheetView>
  </sheetViews>
  <sheetFormatPr defaultColWidth="0" defaultRowHeight="15" x14ac:dyDescent="0.25"/>
  <cols>
    <col min="1" max="1" width="3.28515625" style="122" customWidth="1"/>
    <col min="2" max="2" width="10.42578125" style="122" customWidth="1"/>
    <col min="3" max="3" width="2.7109375" style="122" customWidth="1"/>
    <col min="4" max="5" width="10.7109375" style="122" bestFit="1" customWidth="1"/>
    <col min="6" max="6" width="11.28515625" style="122" bestFit="1" customWidth="1"/>
    <col min="7" max="7" width="13.5703125" style="122" bestFit="1" customWidth="1"/>
    <col min="8" max="8" width="16.42578125" style="122" customWidth="1"/>
    <col min="9" max="14" width="8.85546875" style="170" customWidth="1"/>
    <col min="15" max="22" width="8.85546875" style="170" hidden="1" customWidth="1"/>
    <col min="23" max="16384" width="8.85546875" style="122" hidden="1"/>
  </cols>
  <sheetData>
    <row r="1" spans="1:23" x14ac:dyDescent="0.25">
      <c r="A1" s="196" t="str">
        <f ca="1">INDIRECT(T1)</f>
        <v>Nôl i'r dudalen cynnwys</v>
      </c>
      <c r="B1" s="196"/>
      <c r="C1" s="196"/>
      <c r="D1" s="196"/>
      <c r="E1" s="15"/>
      <c r="F1" s="15"/>
      <c r="G1" s="15"/>
      <c r="H1" s="15"/>
      <c r="T1" s="170" t="s">
        <v>303</v>
      </c>
    </row>
    <row r="2" spans="1:23" s="1" customFormat="1" ht="13.15" customHeight="1" x14ac:dyDescent="0.2">
      <c r="A2" s="141" t="str">
        <f ca="1">INDIRECT($V$10&amp;"Header")</f>
        <v>Tabl A2: Amcangyfrifon treth yn ddyledus ar drafodiadau hysbysadwy a adroddwyd: Pob trafodiadau</v>
      </c>
      <c r="B2" s="141"/>
      <c r="C2" s="141"/>
      <c r="D2" s="141"/>
      <c r="E2" s="141"/>
      <c r="F2" s="141"/>
      <c r="G2" s="141"/>
      <c r="H2" s="141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</row>
    <row r="3" spans="1:23" s="1" customFormat="1" ht="12.75" x14ac:dyDescent="0.2">
      <c r="B3" s="189"/>
      <c r="C3" s="189"/>
      <c r="D3" s="189"/>
      <c r="E3" s="189"/>
      <c r="F3" s="189"/>
      <c r="G3" s="189"/>
      <c r="H3" s="18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</row>
    <row r="4" spans="1:23" ht="17.45" customHeight="1" x14ac:dyDescent="0.35">
      <c r="A4" s="39" t="s">
        <v>265</v>
      </c>
      <c r="B4" s="39"/>
      <c r="C4" s="39"/>
      <c r="D4" s="197" t="s">
        <v>266</v>
      </c>
      <c r="E4" s="197"/>
      <c r="F4" s="197"/>
      <c r="G4" s="197" t="s">
        <v>267</v>
      </c>
      <c r="H4" s="197"/>
    </row>
    <row r="5" spans="1:23" ht="16.899999999999999" customHeight="1" x14ac:dyDescent="0.25">
      <c r="A5" s="44"/>
      <c r="B5" s="44"/>
      <c r="C5" s="44"/>
      <c r="D5" s="173" t="s">
        <v>269</v>
      </c>
      <c r="E5" s="173" t="s">
        <v>270</v>
      </c>
      <c r="F5" s="173" t="s">
        <v>271</v>
      </c>
      <c r="G5" s="173" t="s">
        <v>272</v>
      </c>
      <c r="H5" s="173" t="s">
        <v>273</v>
      </c>
    </row>
    <row r="6" spans="1:23" x14ac:dyDescent="0.25">
      <c r="B6" s="174" t="str">
        <f>TableA2Hide!B6</f>
        <v>Ebr 18</v>
      </c>
      <c r="C6" s="175"/>
      <c r="D6" s="190">
        <f t="shared" ref="D6:D33" ca="1" si="0">VLOOKUP($B6, INDIRECT($V$10), 3, FALSE)</f>
        <v>12</v>
      </c>
      <c r="E6" s="190">
        <f t="shared" ref="E6:E33" ca="1" si="1">VLOOKUP($B6, INDIRECT($V$10), 4, FALSE)</f>
        <v>15.6</v>
      </c>
      <c r="F6" s="190">
        <f t="shared" ref="F6:F33" ca="1" si="2">VLOOKUP($B6, INDIRECT($V$10), 5, FALSE)</f>
        <v>15.6</v>
      </c>
      <c r="G6" s="178">
        <f t="shared" ref="G6:G33" ca="1" si="3">VLOOKUP($B6, INDIRECT($V$10), 6, FALSE)</f>
        <v>0.29776821780344309</v>
      </c>
      <c r="H6" s="178">
        <f t="shared" ref="H6:H33" ca="1" si="4">VLOOKUP($B6, INDIRECT($V$10), 7, FALSE)</f>
        <v>-1.7154544930783056E-3</v>
      </c>
    </row>
    <row r="7" spans="1:23" x14ac:dyDescent="0.25">
      <c r="B7" s="174" t="str">
        <f>TableA2Hide!B7</f>
        <v>Mai 18</v>
      </c>
      <c r="C7" s="175"/>
      <c r="D7" s="190">
        <f t="shared" ca="1" si="0"/>
        <v>13.6</v>
      </c>
      <c r="E7" s="190">
        <f t="shared" ca="1" si="1"/>
        <v>14.4</v>
      </c>
      <c r="F7" s="190">
        <f t="shared" ca="1" si="2"/>
        <v>14.4</v>
      </c>
      <c r="G7" s="178">
        <f t="shared" ca="1" si="3"/>
        <v>6.0749415182972388E-2</v>
      </c>
      <c r="H7" s="178">
        <f t="shared" ca="1" si="4"/>
        <v>-1.9151710274740719E-3</v>
      </c>
    </row>
    <row r="8" spans="1:23" x14ac:dyDescent="0.25">
      <c r="B8" s="174" t="str">
        <f>TableA2Hide!B8</f>
        <v>Meh 18</v>
      </c>
      <c r="C8" s="175"/>
      <c r="D8" s="190">
        <f t="shared" ca="1" si="0"/>
        <v>18</v>
      </c>
      <c r="E8" s="190">
        <f t="shared" ca="1" si="1"/>
        <v>19.600000000000001</v>
      </c>
      <c r="F8" s="190">
        <f t="shared" ca="1" si="2"/>
        <v>19.7</v>
      </c>
      <c r="G8" s="178">
        <f t="shared" ca="1" si="3"/>
        <v>9.1274149879071897E-2</v>
      </c>
      <c r="H8" s="178">
        <f t="shared" ca="1" si="4"/>
        <v>4.7361495243052332E-3</v>
      </c>
    </row>
    <row r="9" spans="1:23" x14ac:dyDescent="0.25">
      <c r="B9" s="174" t="str">
        <f>TableA2Hide!B9</f>
        <v>Gorff 18</v>
      </c>
      <c r="C9" s="175"/>
      <c r="D9" s="190">
        <f t="shared" ca="1" si="0"/>
        <v>19.7</v>
      </c>
      <c r="E9" s="190">
        <f t="shared" ca="1" si="1"/>
        <v>22.1</v>
      </c>
      <c r="F9" s="190">
        <f t="shared" ca="1" si="2"/>
        <v>22</v>
      </c>
      <c r="G9" s="178">
        <f t="shared" ca="1" si="3"/>
        <v>0.12155342624901766</v>
      </c>
      <c r="H9" s="178">
        <f t="shared" ca="1" si="4"/>
        <v>-1.2911151067064308E-3</v>
      </c>
      <c r="S9" s="9">
        <v>1</v>
      </c>
      <c r="T9" s="9"/>
      <c r="U9" s="9"/>
      <c r="V9" s="9"/>
    </row>
    <row r="10" spans="1:23" x14ac:dyDescent="0.25">
      <c r="B10" s="174" t="str">
        <f>TableA2Hide!B10</f>
        <v>Awst 18</v>
      </c>
      <c r="C10" s="175"/>
      <c r="D10" s="190">
        <f t="shared" ca="1" si="0"/>
        <v>19.100000000000001</v>
      </c>
      <c r="E10" s="190">
        <f t="shared" ca="1" si="1"/>
        <v>20</v>
      </c>
      <c r="F10" s="190">
        <f t="shared" ca="1" si="2"/>
        <v>19.8</v>
      </c>
      <c r="G10" s="178">
        <f t="shared" ca="1" si="3"/>
        <v>5.1305064974089154E-2</v>
      </c>
      <c r="H10" s="178">
        <f t="shared" ca="1" si="4"/>
        <v>-1.0217138893968691E-2</v>
      </c>
      <c r="S10" s="170">
        <v>1</v>
      </c>
      <c r="T10" s="170" t="s">
        <v>304</v>
      </c>
      <c r="V10" s="170" t="str">
        <f>VLOOKUP($S$9,$S$10:$T$13,2,FALSE)</f>
        <v>DTORounded</v>
      </c>
      <c r="W10" s="122">
        <v>25</v>
      </c>
    </row>
    <row r="11" spans="1:23" x14ac:dyDescent="0.25">
      <c r="B11" s="174" t="str">
        <f>TableA2Hide!B11</f>
        <v>Medi 18</v>
      </c>
      <c r="C11" s="175"/>
      <c r="D11" s="190">
        <f t="shared" ca="1" si="0"/>
        <v>19.399999999999999</v>
      </c>
      <c r="E11" s="190">
        <f t="shared" ca="1" si="1"/>
        <v>19.899999999999999</v>
      </c>
      <c r="F11" s="190">
        <f t="shared" ca="1" si="2"/>
        <v>20.2</v>
      </c>
      <c r="G11" s="178">
        <f t="shared" ca="1" si="3"/>
        <v>2.7122760507440002E-2</v>
      </c>
      <c r="H11" s="178">
        <f t="shared" ca="1" si="4"/>
        <v>1.186616534683238E-2</v>
      </c>
      <c r="S11" s="170">
        <v>2</v>
      </c>
      <c r="T11" s="170" t="s">
        <v>305</v>
      </c>
      <c r="W11" s="122">
        <v>26</v>
      </c>
    </row>
    <row r="12" spans="1:23" x14ac:dyDescent="0.25">
      <c r="B12" s="174" t="str">
        <f>TableA2Hide!B12</f>
        <v>Hyd 18</v>
      </c>
      <c r="C12" s="175"/>
      <c r="D12" s="190">
        <f t="shared" ca="1" si="0"/>
        <v>21.3</v>
      </c>
      <c r="E12" s="190">
        <f t="shared" ca="1" si="1"/>
        <v>21.8</v>
      </c>
      <c r="F12" s="190">
        <f t="shared" ca="1" si="2"/>
        <v>21.7</v>
      </c>
      <c r="G12" s="178">
        <f t="shared" ca="1" si="3"/>
        <v>2.3876296587079127E-2</v>
      </c>
      <c r="H12" s="178">
        <f t="shared" ca="1" si="4"/>
        <v>-5.7083132668881431E-3</v>
      </c>
      <c r="S12" s="170">
        <v>3</v>
      </c>
      <c r="T12" s="170" t="s">
        <v>306</v>
      </c>
      <c r="W12" s="122">
        <v>29</v>
      </c>
    </row>
    <row r="13" spans="1:23" x14ac:dyDescent="0.25">
      <c r="B13" s="174" t="str">
        <f>TableA2Hide!B13</f>
        <v>Tach 18</v>
      </c>
      <c r="C13" s="175"/>
      <c r="D13" s="190">
        <f t="shared" ca="1" si="0"/>
        <v>22.7</v>
      </c>
      <c r="E13" s="190">
        <f t="shared" ca="1" si="1"/>
        <v>23.3</v>
      </c>
      <c r="F13" s="190">
        <f t="shared" ca="1" si="2"/>
        <v>23.3</v>
      </c>
      <c r="G13" s="178">
        <f t="shared" ca="1" si="3"/>
        <v>2.749829492502287E-2</v>
      </c>
      <c r="H13" s="178">
        <f t="shared" ca="1" si="4"/>
        <v>-3.3437218633470822E-3</v>
      </c>
      <c r="S13" s="170">
        <v>4</v>
      </c>
      <c r="T13" s="170" t="s">
        <v>307</v>
      </c>
      <c r="W13" s="122">
        <v>28</v>
      </c>
    </row>
    <row r="14" spans="1:23" x14ac:dyDescent="0.25">
      <c r="B14" s="174" t="str">
        <f>TableA2Hide!B14</f>
        <v>Rhag 18</v>
      </c>
      <c r="C14" s="175"/>
      <c r="D14" s="190">
        <f t="shared" ca="1" si="0"/>
        <v>21.4</v>
      </c>
      <c r="E14" s="190">
        <f t="shared" ca="1" si="1"/>
        <v>21.5</v>
      </c>
      <c r="F14" s="190">
        <f t="shared" ca="1" si="2"/>
        <v>21.5</v>
      </c>
      <c r="G14" s="178">
        <f t="shared" ca="1" si="3"/>
        <v>4.5113452542320243E-3</v>
      </c>
      <c r="H14" s="178">
        <f t="shared" ca="1" si="4"/>
        <v>-2.0115025394483732E-3</v>
      </c>
    </row>
    <row r="15" spans="1:23" x14ac:dyDescent="0.25">
      <c r="B15" s="174" t="str">
        <f>TableA2Hide!B15</f>
        <v>Ion 19</v>
      </c>
      <c r="C15" s="175"/>
      <c r="D15" s="190">
        <f t="shared" ca="1" si="0"/>
        <v>16.899999999999999</v>
      </c>
      <c r="E15" s="190">
        <f t="shared" ca="1" si="1"/>
        <v>17.3</v>
      </c>
      <c r="F15" s="190">
        <f t="shared" ca="1" si="2"/>
        <v>17.3</v>
      </c>
      <c r="G15" s="178">
        <f t="shared" ca="1" si="3"/>
        <v>2.4766746845294563E-2</v>
      </c>
      <c r="H15" s="178">
        <f t="shared" ca="1" si="4"/>
        <v>1.0937120589336047E-3</v>
      </c>
    </row>
    <row r="16" spans="1:23" x14ac:dyDescent="0.25">
      <c r="B16" s="174" t="str">
        <f>TableA2Hide!B16</f>
        <v>Chwef 19</v>
      </c>
      <c r="C16" s="181"/>
      <c r="D16" s="190">
        <f t="shared" ca="1" si="0"/>
        <v>15.1</v>
      </c>
      <c r="E16" s="190">
        <f t="shared" ca="1" si="1"/>
        <v>15.6</v>
      </c>
      <c r="F16" s="190">
        <f t="shared" ca="1" si="2"/>
        <v>15.7</v>
      </c>
      <c r="G16" s="178">
        <f t="shared" ca="1" si="3"/>
        <v>3.5711167517317621E-2</v>
      </c>
      <c r="H16" s="178">
        <f t="shared" ca="1" si="4"/>
        <v>2.3087229441696167E-3</v>
      </c>
    </row>
    <row r="17" spans="2:8" x14ac:dyDescent="0.25">
      <c r="B17" s="174" t="str">
        <f>TableA2Hide!B17</f>
        <v>Maw 19</v>
      </c>
      <c r="C17" s="181"/>
      <c r="D17" s="190">
        <f t="shared" ca="1" si="0"/>
        <v>19.7</v>
      </c>
      <c r="E17" s="190">
        <f t="shared" ca="1" si="1"/>
        <v>20</v>
      </c>
      <c r="F17" s="190">
        <f t="shared" ca="1" si="2"/>
        <v>19.899999999999999</v>
      </c>
      <c r="G17" s="178">
        <f t="shared" ca="1" si="3"/>
        <v>1.8017156287696512E-2</v>
      </c>
      <c r="H17" s="178">
        <f t="shared" ca="1" si="4"/>
        <v>-3.9383471936768055E-3</v>
      </c>
    </row>
    <row r="18" spans="2:8" ht="26.25" customHeight="1" x14ac:dyDescent="0.25">
      <c r="B18" s="198" t="str">
        <f>TableA2Hide!B18</f>
        <v>Ebr 19</v>
      </c>
      <c r="C18" s="1"/>
      <c r="D18" s="200">
        <f t="shared" ca="1" si="0"/>
        <v>14.5</v>
      </c>
      <c r="E18" s="200">
        <f t="shared" ca="1" si="1"/>
        <v>14.1</v>
      </c>
      <c r="F18" s="200">
        <f t="shared" ca="1" si="2"/>
        <v>14</v>
      </c>
      <c r="G18" s="62">
        <f t="shared" ca="1" si="3"/>
        <v>-3.0852339609937274E-2</v>
      </c>
      <c r="H18" s="62">
        <f t="shared" ca="1" si="4"/>
        <v>-5.3584423580269602E-3</v>
      </c>
    </row>
    <row r="19" spans="2:8" x14ac:dyDescent="0.25">
      <c r="B19" s="174" t="str">
        <f>TableA2Hide!B19</f>
        <v>Mai 19</v>
      </c>
      <c r="C19" s="181"/>
      <c r="D19" s="190">
        <f t="shared" ca="1" si="0"/>
        <v>17.7</v>
      </c>
      <c r="E19" s="190">
        <f t="shared" ca="1" si="1"/>
        <v>18</v>
      </c>
      <c r="F19" s="190">
        <f t="shared" ca="1" si="2"/>
        <v>20.100000000000001</v>
      </c>
      <c r="G19" s="178">
        <f t="shared" ca="1" si="3"/>
        <v>1.5440735983392351E-2</v>
      </c>
      <c r="H19" s="178">
        <f t="shared" ca="1" si="4"/>
        <v>0.11469074416264435</v>
      </c>
    </row>
    <row r="20" spans="2:8" x14ac:dyDescent="0.25">
      <c r="B20" s="174" t="str">
        <f>TableA2Hide!B20</f>
        <v>Meh 19</v>
      </c>
      <c r="C20" s="181"/>
      <c r="D20" s="190">
        <f t="shared" ca="1" si="0"/>
        <v>15.8</v>
      </c>
      <c r="E20" s="190">
        <f t="shared" ca="1" si="1"/>
        <v>17.2</v>
      </c>
      <c r="F20" s="190">
        <f t="shared" ca="1" si="2"/>
        <v>17.100000000000001</v>
      </c>
      <c r="G20" s="178">
        <f t="shared" ca="1" si="3"/>
        <v>8.9102346982946612E-2</v>
      </c>
      <c r="H20" s="178">
        <f t="shared" ca="1" si="4"/>
        <v>-8.099027881968035E-3</v>
      </c>
    </row>
    <row r="21" spans="2:8" x14ac:dyDescent="0.25">
      <c r="B21" s="174" t="str">
        <f>TableA2Hide!B21</f>
        <v>Gorff 19</v>
      </c>
      <c r="C21" s="181"/>
      <c r="D21" s="190">
        <f t="shared" ca="1" si="0"/>
        <v>19.600000000000001</v>
      </c>
      <c r="E21" s="190">
        <f t="shared" ca="1" si="1"/>
        <v>19.8</v>
      </c>
      <c r="F21" s="190">
        <f t="shared" ca="1" si="2"/>
        <v>19.8</v>
      </c>
      <c r="G21" s="178">
        <f t="shared" ca="1" si="3"/>
        <v>1.1441159094722098E-2</v>
      </c>
      <c r="H21" s="178">
        <f t="shared" ca="1" si="4"/>
        <v>-1.187193125467223E-3</v>
      </c>
    </row>
    <row r="22" spans="2:8" x14ac:dyDescent="0.25">
      <c r="B22" s="174" t="str">
        <f>TableA2Hide!B22</f>
        <v>Awst 19</v>
      </c>
      <c r="C22" s="181"/>
      <c r="D22" s="190">
        <f t="shared" ca="1" si="0"/>
        <v>20.8</v>
      </c>
      <c r="E22" s="190">
        <f t="shared" ca="1" si="1"/>
        <v>21.4</v>
      </c>
      <c r="F22" s="190">
        <f t="shared" ca="1" si="2"/>
        <v>21.4</v>
      </c>
      <c r="G22" s="178">
        <f t="shared" ca="1" si="3"/>
        <v>3.1490990616660053E-2</v>
      </c>
      <c r="H22" s="178">
        <f t="shared" ca="1" si="4"/>
        <v>-4.2109264817047354E-4</v>
      </c>
    </row>
    <row r="23" spans="2:8" x14ac:dyDescent="0.25">
      <c r="B23" s="174" t="str">
        <f>TableA2Hide!B23</f>
        <v>Medi 19</v>
      </c>
      <c r="C23" s="181"/>
      <c r="D23" s="190">
        <f t="shared" ca="1" si="0"/>
        <v>19.2</v>
      </c>
      <c r="E23" s="190">
        <f t="shared" ca="1" si="1"/>
        <v>22.3</v>
      </c>
      <c r="F23" s="190">
        <f t="shared" ca="1" si="2"/>
        <v>22.2</v>
      </c>
      <c r="G23" s="178">
        <f t="shared" ca="1" si="3"/>
        <v>0.15841685805045413</v>
      </c>
      <c r="H23" s="178">
        <f t="shared" ca="1" si="4"/>
        <v>-2.4222841060769218E-3</v>
      </c>
    </row>
    <row r="24" spans="2:8" x14ac:dyDescent="0.25">
      <c r="B24" s="174" t="str">
        <f>TableA2Hide!B24</f>
        <v>Hyd 19</v>
      </c>
      <c r="C24" s="191"/>
      <c r="D24" s="190">
        <f t="shared" ca="1" si="0"/>
        <v>20.3</v>
      </c>
      <c r="E24" s="190">
        <f t="shared" ca="1" si="1"/>
        <v>20.7</v>
      </c>
      <c r="F24" s="190">
        <f t="shared" ca="1" si="2"/>
        <v>20.5</v>
      </c>
      <c r="G24" s="178">
        <f t="shared" ca="1" si="3"/>
        <v>1.9157895659545288E-2</v>
      </c>
      <c r="H24" s="178">
        <f t="shared" ca="1" si="4"/>
        <v>-5.3428682388443338E-3</v>
      </c>
    </row>
    <row r="25" spans="2:8" x14ac:dyDescent="0.25">
      <c r="B25" s="174" t="str">
        <f>TableA2Hide!B25</f>
        <v>Tach 19</v>
      </c>
      <c r="C25" s="191">
        <f>IF(OR(S9=1, S9=4), TableA2Hide!A37, "")</f>
        <v>2</v>
      </c>
      <c r="D25" s="190">
        <f t="shared" ca="1" si="0"/>
        <v>23.2</v>
      </c>
      <c r="E25" s="190">
        <f t="shared" ca="1" si="1"/>
        <v>23.5</v>
      </c>
      <c r="F25" s="190">
        <f t="shared" ca="1" si="2"/>
        <v>23.4</v>
      </c>
      <c r="G25" s="178">
        <f t="shared" ca="1" si="3"/>
        <v>1.3392401829710243E-2</v>
      </c>
      <c r="H25" s="178">
        <f t="shared" ca="1" si="4"/>
        <v>-4.2636850384248914E-3</v>
      </c>
    </row>
    <row r="26" spans="2:8" x14ac:dyDescent="0.25">
      <c r="B26" s="174" t="str">
        <f>TableA2Hide!B26</f>
        <v>Rhag 19</v>
      </c>
      <c r="C26" s="191"/>
      <c r="D26" s="190">
        <f t="shared" ca="1" si="0"/>
        <v>24.4</v>
      </c>
      <c r="E26" s="190">
        <f t="shared" ca="1" si="1"/>
        <v>24.3</v>
      </c>
      <c r="F26" s="190">
        <f t="shared" ca="1" si="2"/>
        <v>24.3</v>
      </c>
      <c r="G26" s="178">
        <f t="shared" ca="1" si="3"/>
        <v>-1.8407601802791218E-3</v>
      </c>
      <c r="H26" s="178">
        <f t="shared" ca="1" si="4"/>
        <v>7.1884087109364003E-4</v>
      </c>
    </row>
    <row r="27" spans="2:8" x14ac:dyDescent="0.25">
      <c r="B27" s="174" t="str">
        <f>TableA2Hide!B27</f>
        <v>Ion 20</v>
      </c>
      <c r="C27" s="181"/>
      <c r="D27" s="190">
        <f t="shared" ca="1" si="0"/>
        <v>16.2</v>
      </c>
      <c r="E27" s="190">
        <f t="shared" ca="1" si="1"/>
        <v>20.6</v>
      </c>
      <c r="F27" s="190">
        <f t="shared" ca="1" si="2"/>
        <v>20.3</v>
      </c>
      <c r="G27" s="178">
        <f t="shared" ca="1" si="3"/>
        <v>0.26596390328824682</v>
      </c>
      <c r="H27" s="178">
        <f t="shared" ca="1" si="4"/>
        <v>-1.1386198994492891E-2</v>
      </c>
    </row>
    <row r="28" spans="2:8" x14ac:dyDescent="0.25">
      <c r="B28" s="174" t="str">
        <f>TableA2Hide!B28</f>
        <v>Chwef 20</v>
      </c>
      <c r="C28" s="181"/>
      <c r="D28" s="190">
        <f t="shared" ca="1" si="0"/>
        <v>16.5</v>
      </c>
      <c r="E28" s="190">
        <f t="shared" ca="1" si="1"/>
        <v>16.600000000000001</v>
      </c>
      <c r="F28" s="190">
        <f t="shared" ca="1" si="2"/>
        <v>16.600000000000001</v>
      </c>
      <c r="G28" s="178">
        <f t="shared" ca="1" si="3"/>
        <v>8.8695419087907457E-3</v>
      </c>
      <c r="H28" s="178">
        <f t="shared" ca="1" si="4"/>
        <v>-3.3444691823329986E-3</v>
      </c>
    </row>
    <row r="29" spans="2:8" x14ac:dyDescent="0.25">
      <c r="B29" s="174" t="str">
        <f>TableA2Hide!B29</f>
        <v>Maw 20</v>
      </c>
      <c r="C29" s="181"/>
      <c r="D29" s="190">
        <f t="shared" ca="1" si="0"/>
        <v>17.399999999999999</v>
      </c>
      <c r="E29" s="190">
        <f t="shared" ca="1" si="1"/>
        <v>18.399999999999999</v>
      </c>
      <c r="F29" s="190">
        <f t="shared" ca="1" si="2"/>
        <v>18.3</v>
      </c>
      <c r="G29" s="178">
        <f t="shared" ca="1" si="3"/>
        <v>5.5038663771175056E-2</v>
      </c>
      <c r="H29" s="178">
        <f t="shared" ca="1" si="4"/>
        <v>-3.2255618468488567E-3</v>
      </c>
    </row>
    <row r="30" spans="2:8" ht="26.25" customHeight="1" x14ac:dyDescent="0.25">
      <c r="B30" s="198" t="str">
        <f>TableA2Hide!B30</f>
        <v>Ebr 20</v>
      </c>
      <c r="C30" s="1"/>
      <c r="D30" s="200">
        <f t="shared" ca="1" si="0"/>
        <v>10</v>
      </c>
      <c r="E30" s="200">
        <f t="shared" ca="1" si="1"/>
        <v>10.199999999999999</v>
      </c>
      <c r="F30" s="200">
        <f t="shared" ca="1" si="2"/>
        <v>10.1</v>
      </c>
      <c r="G30" s="62">
        <f t="shared" ca="1" si="3"/>
        <v>2.1552828997027484E-2</v>
      </c>
      <c r="H30" s="62">
        <f t="shared" ca="1" si="4"/>
        <v>-2.725757574512877E-3</v>
      </c>
    </row>
    <row r="31" spans="2:8" x14ac:dyDescent="0.25">
      <c r="B31" s="174" t="str">
        <f>TableA2Hide!B31</f>
        <v>Mai 20</v>
      </c>
      <c r="C31" s="181"/>
      <c r="D31" s="190">
        <f t="shared" ca="1" si="0"/>
        <v>6.7</v>
      </c>
      <c r="E31" s="190">
        <f t="shared" ca="1" si="1"/>
        <v>6.8</v>
      </c>
      <c r="F31" s="190">
        <f t="shared" ca="1" si="2"/>
        <v>6.7</v>
      </c>
      <c r="G31" s="178">
        <f t="shared" ca="1" si="3"/>
        <v>1.6831761801052059E-2</v>
      </c>
      <c r="H31" s="178">
        <f t="shared" ca="1" si="4"/>
        <v>-4.6276245873895228E-3</v>
      </c>
    </row>
    <row r="32" spans="2:8" x14ac:dyDescent="0.25">
      <c r="B32" s="174" t="str">
        <f>TableA2Hide!B32</f>
        <v>Meh 20</v>
      </c>
      <c r="C32" s="181"/>
      <c r="D32" s="190">
        <f t="shared" ca="1" si="0"/>
        <v>9.8000000000000007</v>
      </c>
      <c r="E32" s="190">
        <f t="shared" ca="1" si="1"/>
        <v>9.9</v>
      </c>
      <c r="F32" s="190" t="str">
        <f t="shared" ca="1" si="2"/>
        <v/>
      </c>
      <c r="G32" s="178">
        <f t="shared" ca="1" si="3"/>
        <v>1.5827436193207367E-2</v>
      </c>
      <c r="H32" s="178" t="str">
        <f t="shared" ca="1" si="4"/>
        <v/>
      </c>
    </row>
    <row r="33" spans="1:22" x14ac:dyDescent="0.25">
      <c r="B33" s="174" t="str">
        <f>TableA2Hide!B33</f>
        <v>Gorff 20</v>
      </c>
      <c r="C33" s="181"/>
      <c r="D33" s="190">
        <f t="shared" ca="1" si="0"/>
        <v>12.7</v>
      </c>
      <c r="E33" s="190" t="str">
        <f t="shared" ca="1" si="1"/>
        <v/>
      </c>
      <c r="F33" s="190" t="str">
        <f t="shared" ca="1" si="2"/>
        <v/>
      </c>
      <c r="G33" s="178" t="str">
        <f t="shared" ca="1" si="3"/>
        <v/>
      </c>
      <c r="H33" s="178" t="str">
        <f t="shared" ca="1" si="4"/>
        <v/>
      </c>
    </row>
    <row r="34" spans="1:22" x14ac:dyDescent="0.25">
      <c r="A34" s="182"/>
      <c r="B34" s="183"/>
      <c r="C34" s="184"/>
      <c r="D34" s="185"/>
      <c r="E34" s="185"/>
      <c r="F34" s="183"/>
      <c r="G34" s="185"/>
      <c r="H34" s="185"/>
    </row>
    <row r="35" spans="1:22" s="1" customFormat="1" ht="13.15" customHeight="1" x14ac:dyDescent="0.2">
      <c r="A35" s="186">
        <v>1</v>
      </c>
      <c r="B35" s="201" t="s">
        <v>293</v>
      </c>
      <c r="C35" s="201"/>
      <c r="D35" s="201"/>
      <c r="E35" s="201"/>
      <c r="F35" s="201"/>
      <c r="G35" s="201"/>
      <c r="H35" s="201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</row>
    <row r="36" spans="1:22" s="1" customFormat="1" ht="30" customHeight="1" x14ac:dyDescent="0.2">
      <c r="B36" s="151" t="s">
        <v>294</v>
      </c>
      <c r="C36" s="151"/>
      <c r="D36" s="151"/>
      <c r="E36" s="151"/>
      <c r="F36" s="151"/>
      <c r="G36" s="151"/>
      <c r="H36" s="151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</row>
    <row r="37" spans="1:22" ht="37.9" customHeight="1" x14ac:dyDescent="0.25">
      <c r="A37" s="186">
        <f>IF(OR(S9=1, S9=4), TableA2Hide!A37, "")</f>
        <v>2</v>
      </c>
      <c r="B37" s="151" t="s">
        <v>199</v>
      </c>
      <c r="C37" s="151"/>
      <c r="D37" s="151"/>
      <c r="E37" s="151"/>
      <c r="F37" s="151"/>
      <c r="G37" s="151"/>
      <c r="H37" s="151"/>
    </row>
    <row r="38" spans="1:22" x14ac:dyDescent="0.25">
      <c r="B38" s="15" t="s">
        <v>64</v>
      </c>
      <c r="C38" s="15"/>
      <c r="D38" s="15"/>
      <c r="E38" s="15"/>
      <c r="F38" s="15"/>
      <c r="G38" s="15"/>
      <c r="H38" s="15"/>
    </row>
  </sheetData>
  <mergeCells count="5">
    <mergeCell ref="A1:D1"/>
    <mergeCell ref="A2:H2"/>
    <mergeCell ref="A4:C5"/>
    <mergeCell ref="B36:H36"/>
    <mergeCell ref="B37:H37"/>
  </mergeCells>
  <hyperlinks>
    <hyperlink ref="A1" location="ContentsHead" display="ContentsHead" xr:uid="{6C224406-A1EE-42D4-B375-90A9504469EB}"/>
  </hyperlinks>
  <pageMargins left="0.7" right="0.7" top="0.75" bottom="0.75" header="0.3" footer="0.3"/>
  <pageSetup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2289" r:id="rId4" name="List Box 1">
              <controlPr defaultSize="0" autoLine="0" autoPict="0">
                <anchor moveWithCells="1">
                  <from>
                    <xdr:col>8</xdr:col>
                    <xdr:colOff>523875</xdr:colOff>
                    <xdr:row>1</xdr:row>
                    <xdr:rowOff>19050</xdr:rowOff>
                  </from>
                  <to>
                    <xdr:col>12</xdr:col>
                    <xdr:colOff>466725</xdr:colOff>
                    <xdr:row>4</xdr:row>
                    <xdr:rowOff>142875</xdr:rowOff>
                  </to>
                </anchor>
              </controlPr>
            </control>
          </mc:Choice>
        </mc:AlternateContent>
      </controls>
    </mc:Choice>
  </mc:AlternateConten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FFAB9C7B09AD84DB9A79793EE7DD328" ma:contentTypeVersion="11" ma:contentTypeDescription="Create a new document." ma:contentTypeScope="" ma:versionID="7d16fba9d93a8b926e0d39185bbf2903">
  <xsd:schema xmlns:xsd="http://www.w3.org/2001/XMLSchema" xmlns:xs="http://www.w3.org/2001/XMLSchema" xmlns:p="http://schemas.microsoft.com/office/2006/metadata/properties" xmlns:ns2="833cecbf-2595-4598-bc10-ad7b6aac1894" xmlns:ns3="1e7b20a5-8d77-41ed-b0cb-47b1b9161e04" targetNamespace="http://schemas.microsoft.com/office/2006/metadata/properties" ma:root="true" ma:fieldsID="ab0ae011951899d0ae03387b63c0e790" ns2:_="" ns3:_="">
    <xsd:import namespace="833cecbf-2595-4598-bc10-ad7b6aac1894"/>
    <xsd:import namespace="1e7b20a5-8d77-41ed-b0cb-47b1b9161e0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3:SharedWithUsers" minOccurs="0"/>
                <xsd:element ref="ns3:SharedWithDetails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AutoKeyPoints" minOccurs="0"/>
                <xsd:element ref="ns2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33cecbf-2595-4598-bc10-ad7b6aac189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e7b20a5-8d77-41ed-b0cb-47b1b9161e04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13136131-59B0-4132-88F1-7FC53D73C426}"/>
</file>

<file path=customXml/itemProps2.xml><?xml version="1.0" encoding="utf-8"?>
<ds:datastoreItem xmlns:ds="http://schemas.openxmlformats.org/officeDocument/2006/customXml" ds:itemID="{312DF794-5C97-47B8-97CC-B09540F7B9BE}"/>
</file>

<file path=customXml/itemProps3.xml><?xml version="1.0" encoding="utf-8"?>
<ds:datastoreItem xmlns:ds="http://schemas.openxmlformats.org/officeDocument/2006/customXml" ds:itemID="{CB1F8E04-8C1C-4810-8752-C4D6D756B28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14</vt:i4>
      </vt:variant>
      <vt:variant>
        <vt:lpstr>Named Ranges</vt:lpstr>
      </vt:variant>
      <vt:variant>
        <vt:i4>52</vt:i4>
      </vt:variant>
    </vt:vector>
  </HeadingPairs>
  <TitlesOfParts>
    <vt:vector size="66" baseType="lpstr">
      <vt:lpstr>Cynhwysion</vt:lpstr>
      <vt:lpstr>SiartData</vt:lpstr>
      <vt:lpstr>Tabl1</vt:lpstr>
      <vt:lpstr>Tabl2</vt:lpstr>
      <vt:lpstr>Tabl3</vt:lpstr>
      <vt:lpstr>Tabl4</vt:lpstr>
      <vt:lpstr>Tabl5</vt:lpstr>
      <vt:lpstr>Tabl6</vt:lpstr>
      <vt:lpstr>Tabl6a</vt:lpstr>
      <vt:lpstr>Tabl7</vt:lpstr>
      <vt:lpstr>TableA1Hide</vt:lpstr>
      <vt:lpstr>TableA2Hide</vt:lpstr>
      <vt:lpstr>TablA1</vt:lpstr>
      <vt:lpstr>TablA2</vt:lpstr>
      <vt:lpstr>CNRRounded</vt:lpstr>
      <vt:lpstr>CNRRoundedHeader</vt:lpstr>
      <vt:lpstr>ContentsHead</vt:lpstr>
      <vt:lpstr>CRERounded</vt:lpstr>
      <vt:lpstr>CRERoundedHeader</vt:lpstr>
      <vt:lpstr>CRHRounded</vt:lpstr>
      <vt:lpstr>CRHRoundedHeader</vt:lpstr>
      <vt:lpstr>CTORounded</vt:lpstr>
      <vt:lpstr>CTORoundedHeader</vt:lpstr>
      <vt:lpstr>DNRRounded</vt:lpstr>
      <vt:lpstr>DNRRoundedHeader</vt:lpstr>
      <vt:lpstr>DRERounded</vt:lpstr>
      <vt:lpstr>DRERoundedHeader</vt:lpstr>
      <vt:lpstr>DRHRounded</vt:lpstr>
      <vt:lpstr>DRHRoundedHeader</vt:lpstr>
      <vt:lpstr>DTORounded</vt:lpstr>
      <vt:lpstr>DTORoundedHeader</vt:lpstr>
      <vt:lpstr>EndRP</vt:lpstr>
      <vt:lpstr>fig2_1</vt:lpstr>
      <vt:lpstr>Table1</vt:lpstr>
      <vt:lpstr>Table2</vt:lpstr>
      <vt:lpstr>Table3</vt:lpstr>
      <vt:lpstr>Table4</vt:lpstr>
      <vt:lpstr>Table5</vt:lpstr>
      <vt:lpstr>Table5a</vt:lpstr>
      <vt:lpstr>Table5Quarter</vt:lpstr>
      <vt:lpstr>Table6</vt:lpstr>
      <vt:lpstr>Table6a</vt:lpstr>
      <vt:lpstr>Table7</vt:lpstr>
      <vt:lpstr>TablA1!TableA1DeleteColumns</vt:lpstr>
      <vt:lpstr>TableA1DeleteColumns</vt:lpstr>
      <vt:lpstr>TableA1FormulasHeader</vt:lpstr>
      <vt:lpstr>TableA1FormulasLabelControl</vt:lpstr>
      <vt:lpstr>TableA1FormulasLabels</vt:lpstr>
      <vt:lpstr>TableA1FormulasMonths</vt:lpstr>
      <vt:lpstr>TablA2!TableA2DeleteColumns</vt:lpstr>
      <vt:lpstr>TableA2DeleteColumns</vt:lpstr>
      <vt:lpstr>TableA2FormulasFootnotes</vt:lpstr>
      <vt:lpstr>TableA2FormulasHeader</vt:lpstr>
      <vt:lpstr>TableA2FormulasLabelControl</vt:lpstr>
      <vt:lpstr>TableA2FormulasLabels</vt:lpstr>
      <vt:lpstr>TableA2FormulasMonths</vt:lpstr>
      <vt:lpstr>TableCNR</vt:lpstr>
      <vt:lpstr>TableCRE</vt:lpstr>
      <vt:lpstr>TableCRH</vt:lpstr>
      <vt:lpstr>TablA1!TableCTO</vt:lpstr>
      <vt:lpstr>TableCTO</vt:lpstr>
      <vt:lpstr>TableDNR</vt:lpstr>
      <vt:lpstr>TableDRE</vt:lpstr>
      <vt:lpstr>TableDRH</vt:lpstr>
      <vt:lpstr>TablA2!TableDTO</vt:lpstr>
      <vt:lpstr>TableDTO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Rhys Williams</dc:creator>
  <cp:lastModifiedBy>Rhys Williams</cp:lastModifiedBy>
  <dcterms:created xsi:type="dcterms:W3CDTF">2020-08-20T15:15:27Z</dcterms:created>
  <dcterms:modified xsi:type="dcterms:W3CDTF">2020-08-20T15:18:30Z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0x010100BFFAB9C7B09AD84DB9A79793EE7DD328</vt:lpwstr>
  </property>
</Properties>
</file>