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1" documentId="8_{32577923-4D90-4993-847E-EEFA39683F71}" xr6:coauthVersionLast="47" xr6:coauthVersionMax="47" xr10:uidLastSave="{77A4F300-5EC0-4DEF-8F53-46E1E6E2C955}"/>
  <bookViews>
    <workbookView xWindow="4560" yWindow="4560" windowWidth="22690" windowHeight="14990" xr2:uid="{7FFE4FEA-002F-489D-97D5-43A05ECF2B3A}"/>
  </bookViews>
  <sheets>
    <sheet name="MODEL INFO" sheetId="23" r:id="rId1"/>
    <sheet name="Outputs" sheetId="9" r:id="rId2"/>
    <sheet name="Inputs -&gt;" sheetId="12" r:id="rId3"/>
    <sheet name="Miscellaneous List" sheetId="22" r:id="rId4"/>
    <sheet name="Labour Demand" sheetId="13" r:id="rId5"/>
    <sheet name="Labour Supply - Base" sheetId="14" r:id="rId6"/>
    <sheet name="Redeployment Potential" sheetId="16" r:id="rId7"/>
    <sheet name="Apprenticeships" sheetId="17" r:id="rId8"/>
    <sheet name="Out-Commuting" sheetId="18" r:id="rId9"/>
    <sheet name="LS - Regional Split Share" sheetId="21" r:id="rId10"/>
  </sheets>
  <definedNames>
    <definedName name="_xlnm._FilterDatabase" localSheetId="1" hidden="1">Outputs!$R$59:$S$80</definedName>
    <definedName name="Amytest">#REF!</definedName>
    <definedName name="Astartpg">#REF!</definedName>
    <definedName name="Client">#REF!</definedName>
    <definedName name="ClientName">#REF!</definedName>
    <definedName name="commute_parameter_2011">#REF!</definedName>
    <definedName name="LAD_DEC_2019_UK_NC" localSheetId="0">#REF!</definedName>
    <definedName name="LAD_DEC_2019_UK_NC">#REF!</definedName>
    <definedName name="OPDT023">#REF!</definedName>
    <definedName name="OPDT024">#REF!</definedName>
    <definedName name="OPDT025">#REF!</definedName>
    <definedName name="ProjectName">#REF!</definedName>
    <definedName name="ProjectTitle">#REF!</definedName>
    <definedName name="residential_parameter_2011">#REF!</definedName>
    <definedName name="Row_A">#REF!</definedName>
    <definedName name="Row_B">#REF!</definedName>
    <definedName name="Row_C">#REF!</definedName>
    <definedName name="Row_D">#REF!</definedName>
    <definedName name="Row_E">#REF!</definedName>
    <definedName name="Row_F">#REF!</definedName>
    <definedName name="Row_G">#REF!</definedName>
    <definedName name="strClientName">#REF!</definedName>
    <definedName name="strOPNumber">#REF!</definedName>
    <definedName name="strProjectLead">#REF!</definedName>
    <definedName name="strProjectName">#REF!</definedName>
    <definedName name="Table">#REF!</definedName>
    <definedName name="toolong">#REF!</definedName>
    <definedName name="workplace_parameter_201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7" i="9" l="1"/>
  <c r="I2" i="13" l="1"/>
  <c r="P2" i="13"/>
  <c r="AA2" i="13"/>
  <c r="I3" i="13"/>
  <c r="P3" i="13"/>
  <c r="AA3" i="13"/>
  <c r="I4" i="13"/>
  <c r="P4" i="13"/>
  <c r="AA4" i="13"/>
  <c r="I5" i="13"/>
  <c r="P5" i="13"/>
  <c r="AA5" i="13"/>
  <c r="I6" i="13"/>
  <c r="P6" i="13"/>
  <c r="AA6" i="13"/>
  <c r="I7" i="13"/>
  <c r="P7" i="13"/>
  <c r="AA7" i="13"/>
  <c r="I8" i="13"/>
  <c r="P8" i="13"/>
  <c r="AA8" i="13"/>
  <c r="I9" i="13"/>
  <c r="P9" i="13"/>
  <c r="AA9" i="13"/>
  <c r="I10" i="13"/>
  <c r="P10" i="13"/>
  <c r="AA10" i="13"/>
  <c r="I11" i="13"/>
  <c r="P11" i="13"/>
  <c r="AA11" i="13"/>
  <c r="I12" i="13"/>
  <c r="P12" i="13"/>
  <c r="AA12" i="13"/>
  <c r="I13" i="13"/>
  <c r="P13" i="13"/>
  <c r="AA13" i="13"/>
  <c r="I14" i="13"/>
  <c r="P14" i="13"/>
  <c r="AA14" i="13"/>
  <c r="I15" i="13"/>
  <c r="P15" i="13"/>
  <c r="AA15" i="13"/>
  <c r="I16" i="13"/>
  <c r="P16" i="13"/>
  <c r="AA16" i="13"/>
  <c r="I17" i="13"/>
  <c r="P17" i="13"/>
  <c r="AA17" i="13"/>
  <c r="I18" i="13"/>
  <c r="P18" i="13"/>
  <c r="AA18" i="13"/>
  <c r="I19" i="13"/>
  <c r="P19" i="13"/>
  <c r="AA19" i="13"/>
  <c r="I20" i="13"/>
  <c r="P20" i="13"/>
  <c r="AA20" i="13"/>
  <c r="I21" i="13"/>
  <c r="P21" i="13"/>
  <c r="AA21" i="13"/>
  <c r="S84" i="22" l="1"/>
  <c r="AB106" i="22" s="1" a="1"/>
  <c r="AB106" i="22" s="1"/>
  <c r="S60" i="22"/>
  <c r="AB82" i="22" s="1" a="1"/>
  <c r="AB82" i="22" s="1"/>
  <c r="AB58" i="22"/>
  <c r="AA58" i="22"/>
  <c r="Z58" i="22"/>
  <c r="Y58" i="22"/>
  <c r="X58" i="22"/>
  <c r="W58" i="22"/>
  <c r="V58" i="22"/>
  <c r="U58" i="22"/>
  <c r="T58" i="22"/>
  <c r="S58" i="22"/>
  <c r="AB57" i="22"/>
  <c r="AA57" i="22"/>
  <c r="Z57" i="22"/>
  <c r="Y57" i="22"/>
  <c r="X57" i="22"/>
  <c r="W57" i="22"/>
  <c r="V57" i="22"/>
  <c r="U57" i="22"/>
  <c r="T57" i="22"/>
  <c r="S57" i="22"/>
  <c r="AB56" i="22"/>
  <c r="AA56" i="22"/>
  <c r="Z56" i="22"/>
  <c r="Y56" i="22"/>
  <c r="X56" i="22"/>
  <c r="W56" i="22"/>
  <c r="V56" i="22"/>
  <c r="U56" i="22"/>
  <c r="T56" i="22"/>
  <c r="S56" i="22"/>
  <c r="AB55" i="22"/>
  <c r="AA55" i="22"/>
  <c r="Z55" i="22"/>
  <c r="Y55" i="22"/>
  <c r="X55" i="22"/>
  <c r="W55" i="22"/>
  <c r="V55" i="22"/>
  <c r="U55" i="22"/>
  <c r="T55" i="22"/>
  <c r="S55" i="22"/>
  <c r="AB54" i="22"/>
  <c r="AA54" i="22"/>
  <c r="Z54" i="22"/>
  <c r="Y54" i="22"/>
  <c r="X54" i="22"/>
  <c r="W54" i="22"/>
  <c r="V54" i="22"/>
  <c r="U54" i="22"/>
  <c r="T54" i="22"/>
  <c r="S54" i="22"/>
  <c r="AB53" i="22"/>
  <c r="AA53" i="22"/>
  <c r="Z53" i="22"/>
  <c r="Y53" i="22"/>
  <c r="X53" i="22"/>
  <c r="W53" i="22"/>
  <c r="V53" i="22"/>
  <c r="U53" i="22"/>
  <c r="T53" i="22"/>
  <c r="S53" i="22"/>
  <c r="AB52" i="22"/>
  <c r="AA52" i="22"/>
  <c r="Z52" i="22"/>
  <c r="Y52" i="22"/>
  <c r="X52" i="22"/>
  <c r="W52" i="22"/>
  <c r="V52" i="22"/>
  <c r="U52" i="22"/>
  <c r="T52" i="22"/>
  <c r="S52" i="22"/>
  <c r="AB51" i="22"/>
  <c r="AA51" i="22"/>
  <c r="Z51" i="22"/>
  <c r="Y51" i="22"/>
  <c r="X51" i="22"/>
  <c r="W51" i="22"/>
  <c r="V51" i="22"/>
  <c r="U51" i="22"/>
  <c r="T51" i="22"/>
  <c r="S51" i="22"/>
  <c r="AB50" i="22"/>
  <c r="AA50" i="22"/>
  <c r="Z50" i="22"/>
  <c r="Y50" i="22"/>
  <c r="X50" i="22"/>
  <c r="W50" i="22"/>
  <c r="V50" i="22"/>
  <c r="U50" i="22"/>
  <c r="T50" i="22"/>
  <c r="S50" i="22"/>
  <c r="AB49" i="22"/>
  <c r="AA49" i="22"/>
  <c r="Z49" i="22"/>
  <c r="Y49" i="22"/>
  <c r="X49" i="22"/>
  <c r="W49" i="22"/>
  <c r="V49" i="22"/>
  <c r="U49" i="22"/>
  <c r="T49" i="22"/>
  <c r="S49" i="22"/>
  <c r="AB48" i="22"/>
  <c r="AA48" i="22"/>
  <c r="Z48" i="22"/>
  <c r="Y48" i="22"/>
  <c r="X48" i="22"/>
  <c r="W48" i="22"/>
  <c r="V48" i="22"/>
  <c r="U48" i="22"/>
  <c r="T48" i="22"/>
  <c r="S48" i="22"/>
  <c r="AB47" i="22"/>
  <c r="AA47" i="22"/>
  <c r="Z47" i="22"/>
  <c r="Y47" i="22"/>
  <c r="X47" i="22"/>
  <c r="W47" i="22"/>
  <c r="V47" i="22"/>
  <c r="U47" i="22"/>
  <c r="T47" i="22"/>
  <c r="S47" i="22"/>
  <c r="AB46" i="22"/>
  <c r="AA46" i="22"/>
  <c r="Z46" i="22"/>
  <c r="Y46" i="22"/>
  <c r="X46" i="22"/>
  <c r="W46" i="22"/>
  <c r="V46" i="22"/>
  <c r="U46" i="22"/>
  <c r="T46" i="22"/>
  <c r="S46" i="22"/>
  <c r="AB45" i="22"/>
  <c r="AA45" i="22"/>
  <c r="Z45" i="22"/>
  <c r="Y45" i="22"/>
  <c r="X45" i="22"/>
  <c r="W45" i="22"/>
  <c r="V45" i="22"/>
  <c r="U45" i="22"/>
  <c r="T45" i="22"/>
  <c r="S45" i="22"/>
  <c r="AB44" i="22"/>
  <c r="AA44" i="22"/>
  <c r="Z44" i="22"/>
  <c r="Y44" i="22"/>
  <c r="X44" i="22"/>
  <c r="W44" i="22"/>
  <c r="V44" i="22"/>
  <c r="U44" i="22"/>
  <c r="T44" i="22"/>
  <c r="S44" i="22"/>
  <c r="AB43" i="22"/>
  <c r="AA43" i="22"/>
  <c r="Z43" i="22"/>
  <c r="Y43" i="22"/>
  <c r="X43" i="22"/>
  <c r="W43" i="22"/>
  <c r="V43" i="22"/>
  <c r="U43" i="22"/>
  <c r="T43" i="22"/>
  <c r="S43" i="22"/>
  <c r="AB42" i="22"/>
  <c r="AA42" i="22"/>
  <c r="Z42" i="22"/>
  <c r="Y42" i="22"/>
  <c r="X42" i="22"/>
  <c r="W42" i="22"/>
  <c r="V42" i="22"/>
  <c r="U42" i="22"/>
  <c r="T42" i="22"/>
  <c r="S42" i="22"/>
  <c r="AB41" i="22"/>
  <c r="AA41" i="22"/>
  <c r="Z41" i="22"/>
  <c r="Y41" i="22"/>
  <c r="X41" i="22"/>
  <c r="W41" i="22"/>
  <c r="V41" i="22"/>
  <c r="U41" i="22"/>
  <c r="T41" i="22"/>
  <c r="S41" i="22"/>
  <c r="AB40" i="22"/>
  <c r="AA40" i="22"/>
  <c r="Z40" i="22"/>
  <c r="Y40" i="22"/>
  <c r="X40" i="22"/>
  <c r="W40" i="22"/>
  <c r="V40" i="22"/>
  <c r="U40" i="22"/>
  <c r="T40" i="22"/>
  <c r="S40" i="22"/>
  <c r="AB39" i="22"/>
  <c r="AA39" i="22"/>
  <c r="Z39" i="22"/>
  <c r="Y39" i="22"/>
  <c r="X39" i="22"/>
  <c r="W39" i="22"/>
  <c r="V39" i="22"/>
  <c r="U39" i="22"/>
  <c r="T39" i="22"/>
  <c r="S39" i="22"/>
  <c r="AB38" i="22"/>
  <c r="AA38" i="22"/>
  <c r="Z38" i="22"/>
  <c r="Y38" i="22"/>
  <c r="X38" i="22"/>
  <c r="W38" i="22"/>
  <c r="V38" i="22"/>
  <c r="U38" i="22"/>
  <c r="T38" i="22"/>
  <c r="S38" i="22"/>
  <c r="Q10" i="9"/>
  <c r="AB30" i="22"/>
  <c r="AA30" i="22"/>
  <c r="Z30" i="22"/>
  <c r="Y30" i="22"/>
  <c r="X30" i="22"/>
  <c r="W30" i="22"/>
  <c r="V30" i="22"/>
  <c r="U30" i="22"/>
  <c r="T30" i="22"/>
  <c r="S30" i="22"/>
  <c r="AB22" i="22"/>
  <c r="AA22" i="22"/>
  <c r="Z22" i="22"/>
  <c r="Y22" i="22"/>
  <c r="X22" i="22"/>
  <c r="W22" i="22"/>
  <c r="V22" i="22"/>
  <c r="U22" i="22"/>
  <c r="T22" i="22"/>
  <c r="S22" i="22"/>
  <c r="AB14" i="22"/>
  <c r="AA14" i="22"/>
  <c r="Z14" i="22"/>
  <c r="Y14" i="22"/>
  <c r="X14" i="22"/>
  <c r="W14" i="22"/>
  <c r="V14" i="22"/>
  <c r="U14" i="22"/>
  <c r="T14" i="22"/>
  <c r="S14" i="22"/>
  <c r="AB34" i="22" a="1"/>
  <c r="AB34" i="22" s="1"/>
  <c r="AA34" i="22" a="1"/>
  <c r="AA34" i="22" s="1"/>
  <c r="Z34" i="22" a="1"/>
  <c r="Z34" i="22" s="1"/>
  <c r="Y34" i="22" a="1"/>
  <c r="Y34" i="22" s="1"/>
  <c r="X34" i="22" a="1"/>
  <c r="X34" i="22" s="1"/>
  <c r="W34" i="22" a="1"/>
  <c r="W34" i="22" s="1"/>
  <c r="V34" i="22" a="1"/>
  <c r="V34" i="22" s="1"/>
  <c r="U34" i="22" a="1"/>
  <c r="U34" i="22" s="1"/>
  <c r="T34" i="22" a="1"/>
  <c r="T34" i="22" s="1"/>
  <c r="AB33" i="22" a="1"/>
  <c r="AB33" i="22" s="1"/>
  <c r="AA33" i="22" a="1"/>
  <c r="AA33" i="22" s="1"/>
  <c r="Z33" i="22" a="1"/>
  <c r="Z33" i="22" s="1"/>
  <c r="Y33" i="22" a="1"/>
  <c r="Y33" i="22" s="1"/>
  <c r="X33" i="22" a="1"/>
  <c r="X33" i="22" s="1"/>
  <c r="W33" i="22" a="1"/>
  <c r="W33" i="22" s="1"/>
  <c r="V33" i="22" a="1"/>
  <c r="V33" i="22" s="1"/>
  <c r="U33" i="22" a="1"/>
  <c r="U33" i="22" s="1"/>
  <c r="T33" i="22" a="1"/>
  <c r="T33" i="22" s="1"/>
  <c r="AB32" i="22" a="1"/>
  <c r="AB32" i="22" s="1"/>
  <c r="AA32" i="22" a="1"/>
  <c r="AA32" i="22" s="1"/>
  <c r="Z32" i="22" a="1"/>
  <c r="Z32" i="22" s="1"/>
  <c r="Y32" i="22" a="1"/>
  <c r="Y32" i="22" s="1"/>
  <c r="X32" i="22" a="1"/>
  <c r="X32" i="22" s="1"/>
  <c r="W32" i="22" a="1"/>
  <c r="W32" i="22" s="1"/>
  <c r="V32" i="22" a="1"/>
  <c r="V32" i="22" s="1"/>
  <c r="U32" i="22" a="1"/>
  <c r="U32" i="22" s="1"/>
  <c r="T32" i="22" a="1"/>
  <c r="T32" i="22" s="1"/>
  <c r="S34" i="22" a="1"/>
  <c r="S34" i="22" s="1"/>
  <c r="S33" i="22" a="1"/>
  <c r="S33" i="22" s="1"/>
  <c r="S32" i="22" a="1"/>
  <c r="S32" i="22" s="1"/>
  <c r="AB26" i="22" a="1"/>
  <c r="AB26" i="22" s="1"/>
  <c r="AA26" i="22" a="1"/>
  <c r="AA26" i="22" s="1"/>
  <c r="Z26" i="22" a="1"/>
  <c r="Z26" i="22" s="1"/>
  <c r="Y26" i="22" a="1"/>
  <c r="Y26" i="22" s="1"/>
  <c r="X26" i="22" a="1"/>
  <c r="X26" i="22" s="1"/>
  <c r="W26" i="22" a="1"/>
  <c r="W26" i="22" s="1"/>
  <c r="V26" i="22" a="1"/>
  <c r="V26" i="22" s="1"/>
  <c r="U26" i="22" a="1"/>
  <c r="U26" i="22" s="1"/>
  <c r="T26" i="22" a="1"/>
  <c r="T26" i="22" s="1"/>
  <c r="AB25" i="22" a="1"/>
  <c r="AB25" i="22" s="1"/>
  <c r="AA25" i="22" a="1"/>
  <c r="AA25" i="22" s="1"/>
  <c r="Z25" i="22" a="1"/>
  <c r="Z25" i="22" s="1"/>
  <c r="Y25" i="22" a="1"/>
  <c r="Y25" i="22" s="1"/>
  <c r="X25" i="22" a="1"/>
  <c r="X25" i="22" s="1"/>
  <c r="W25" i="22" a="1"/>
  <c r="W25" i="22" s="1"/>
  <c r="V25" i="22" a="1"/>
  <c r="V25" i="22" s="1"/>
  <c r="U25" i="22" a="1"/>
  <c r="U25" i="22" s="1"/>
  <c r="T25" i="22" a="1"/>
  <c r="T25" i="22" s="1"/>
  <c r="AB24" i="22" a="1"/>
  <c r="AB24" i="22" s="1"/>
  <c r="AA24" i="22" a="1"/>
  <c r="AA24" i="22" s="1"/>
  <c r="Z24" i="22" a="1"/>
  <c r="Z24" i="22" s="1"/>
  <c r="Y24" i="22" a="1"/>
  <c r="Y24" i="22" s="1"/>
  <c r="X24" i="22" a="1"/>
  <c r="X24" i="22" s="1"/>
  <c r="W24" i="22" a="1"/>
  <c r="W24" i="22" s="1"/>
  <c r="V24" i="22" a="1"/>
  <c r="V24" i="22" s="1"/>
  <c r="U24" i="22" a="1"/>
  <c r="U24" i="22" s="1"/>
  <c r="T24" i="22" a="1"/>
  <c r="T24" i="22" s="1"/>
  <c r="S26" i="22" a="1"/>
  <c r="S26" i="22" s="1"/>
  <c r="S25" i="22" a="1"/>
  <c r="S25" i="22" s="1"/>
  <c r="S24" i="22" a="1"/>
  <c r="S24" i="22" s="1"/>
  <c r="AB18" i="22" a="1"/>
  <c r="AB18" i="22" s="1"/>
  <c r="AA18" i="22" a="1"/>
  <c r="AA18" i="22" s="1"/>
  <c r="Z18" i="22" a="1"/>
  <c r="Z18" i="22" s="1"/>
  <c r="Y18" i="22" a="1"/>
  <c r="Y18" i="22" s="1"/>
  <c r="X18" i="22" a="1"/>
  <c r="X18" i="22" s="1"/>
  <c r="W18" i="22" a="1"/>
  <c r="W18" i="22" s="1"/>
  <c r="V18" i="22" a="1"/>
  <c r="V18" i="22" s="1"/>
  <c r="U18" i="22" a="1"/>
  <c r="U18" i="22" s="1"/>
  <c r="T18" i="22" a="1"/>
  <c r="T18" i="22" s="1"/>
  <c r="S18" i="22" a="1"/>
  <c r="S18" i="22" s="1"/>
  <c r="AB17" i="22" a="1"/>
  <c r="AB17" i="22" s="1"/>
  <c r="AA17" i="22" a="1"/>
  <c r="AA17" i="22" s="1"/>
  <c r="Z17" i="22" a="1"/>
  <c r="Z17" i="22" s="1"/>
  <c r="Y17" i="22" a="1"/>
  <c r="Y17" i="22" s="1"/>
  <c r="X17" i="22" a="1"/>
  <c r="X17" i="22" s="1"/>
  <c r="W17" i="22" a="1"/>
  <c r="W17" i="22" s="1"/>
  <c r="V17" i="22" a="1"/>
  <c r="V17" i="22" s="1"/>
  <c r="U17" i="22" a="1"/>
  <c r="U17" i="22" s="1"/>
  <c r="T17" i="22" a="1"/>
  <c r="T17" i="22" s="1"/>
  <c r="S17" i="22" a="1"/>
  <c r="S17" i="22" s="1"/>
  <c r="T16" i="22" a="1"/>
  <c r="T16" i="22" s="1"/>
  <c r="U16" i="22" a="1"/>
  <c r="U16" i="22" s="1"/>
  <c r="V16" i="22" a="1"/>
  <c r="V16" i="22" s="1"/>
  <c r="W16" i="22" a="1"/>
  <c r="W16" i="22" s="1"/>
  <c r="X16" i="22" a="1"/>
  <c r="X16" i="22" s="1"/>
  <c r="Y16" i="22" a="1"/>
  <c r="Y16" i="22" s="1"/>
  <c r="Z16" i="22" a="1"/>
  <c r="Z16" i="22" s="1"/>
  <c r="AA16" i="22" a="1"/>
  <c r="AA16" i="22" s="1"/>
  <c r="AB16" i="22" a="1"/>
  <c r="AB16" i="22" s="1"/>
  <c r="S16" i="22" a="1"/>
  <c r="S16" i="22" s="1"/>
  <c r="E10" i="9"/>
  <c r="C2" i="21"/>
  <c r="D2" i="21"/>
  <c r="B2" i="21"/>
  <c r="AB105" i="22" l="1" a="1"/>
  <c r="AB105" i="22" s="1"/>
  <c r="Y93" i="22" a="1"/>
  <c r="Y93" i="22" s="1"/>
  <c r="Z93" i="22" a="1"/>
  <c r="Z93" i="22" s="1"/>
  <c r="W94" i="22" a="1"/>
  <c r="W94" i="22" s="1"/>
  <c r="AB95" i="22" a="1"/>
  <c r="AB95" i="22" s="1"/>
  <c r="AB94" i="22" a="1"/>
  <c r="AB94" i="22" s="1"/>
  <c r="X104" i="22" a="1"/>
  <c r="X104" i="22" s="1"/>
  <c r="W87" i="22" a="1"/>
  <c r="W87" i="22" s="1"/>
  <c r="AA99" i="22" a="1"/>
  <c r="AA99" i="22" s="1"/>
  <c r="S88" i="22" a="1"/>
  <c r="S88" i="22" s="1"/>
  <c r="S100" i="22" a="1"/>
  <c r="S100" i="22" s="1"/>
  <c r="W89" i="22" a="1"/>
  <c r="W89" i="22" s="1"/>
  <c r="X100" i="22" a="1"/>
  <c r="X100" i="22" s="1"/>
  <c r="Y92" i="22" a="1"/>
  <c r="Y92" i="22" s="1"/>
  <c r="U102" i="22" a="1"/>
  <c r="U102" i="22" s="1"/>
  <c r="S96" i="22" a="1"/>
  <c r="S96" i="22" s="1"/>
  <c r="X86" i="22" a="1"/>
  <c r="X86" i="22" s="1"/>
  <c r="S98" i="22" a="1"/>
  <c r="S98" i="22" s="1"/>
  <c r="Z88" i="22" a="1"/>
  <c r="Z88" i="22" s="1"/>
  <c r="T100" i="22" a="1"/>
  <c r="T100" i="22" s="1"/>
  <c r="AA88" i="22" a="1"/>
  <c r="AA88" i="22" s="1"/>
  <c r="U100" i="22" a="1"/>
  <c r="U100" i="22" s="1"/>
  <c r="AA91" i="22" a="1"/>
  <c r="AA91" i="22" s="1"/>
  <c r="T102" i="22" a="1"/>
  <c r="T102" i="22" s="1"/>
  <c r="V68" i="22" a="1"/>
  <c r="V68" i="22" s="1"/>
  <c r="W68" i="22" a="1"/>
  <c r="W68" i="22" s="1"/>
  <c r="X89" i="22" a="1"/>
  <c r="X89" i="22" s="1"/>
  <c r="T96" i="22" a="1"/>
  <c r="T96" i="22" s="1"/>
  <c r="W103" i="22" a="1"/>
  <c r="W103" i="22" s="1"/>
  <c r="AA64" i="22" a="1"/>
  <c r="AA64" i="22" s="1"/>
  <c r="AB74" i="22" a="1"/>
  <c r="AB74" i="22" s="1"/>
  <c r="AA89" i="22" a="1"/>
  <c r="AA89" i="22" s="1"/>
  <c r="V96" i="22" a="1"/>
  <c r="V96" i="22" s="1"/>
  <c r="AB103" i="22" a="1"/>
  <c r="AB103" i="22" s="1"/>
  <c r="S75" i="22" a="1"/>
  <c r="S75" i="22" s="1"/>
  <c r="Y90" i="22" a="1"/>
  <c r="Y90" i="22" s="1"/>
  <c r="AA96" i="22" a="1"/>
  <c r="AA96" i="22" s="1"/>
  <c r="T104" i="22" a="1"/>
  <c r="T104" i="22" s="1"/>
  <c r="V78" i="22" a="1"/>
  <c r="V78" i="22" s="1"/>
  <c r="Z90" i="22" a="1"/>
  <c r="Z90" i="22" s="1"/>
  <c r="U97" i="22" a="1"/>
  <c r="U97" i="22" s="1"/>
  <c r="U104" i="22" a="1"/>
  <c r="U104" i="22" s="1"/>
  <c r="AA78" i="22" a="1"/>
  <c r="AA78" i="22" s="1"/>
  <c r="AA81" i="22" a="1"/>
  <c r="AA81" i="22" s="1"/>
  <c r="AB91" i="22" a="1"/>
  <c r="AB91" i="22" s="1"/>
  <c r="W98" i="22" a="1"/>
  <c r="W98" i="22" s="1"/>
  <c r="Y104" i="22" a="1"/>
  <c r="Y104" i="22" s="1"/>
  <c r="S82" i="22" a="1"/>
  <c r="S82" i="22" s="1"/>
  <c r="AA92" i="22" a="1"/>
  <c r="AA92" i="22" s="1"/>
  <c r="AB99" i="22" a="1"/>
  <c r="AB99" i="22" s="1"/>
  <c r="S106" i="22" a="1"/>
  <c r="S106" i="22" s="1"/>
  <c r="AB89" i="22" a="1"/>
  <c r="AB89" i="22" s="1"/>
  <c r="AA93" i="22" a="1"/>
  <c r="AA93" i="22" s="1"/>
  <c r="X97" i="22" a="1"/>
  <c r="X97" i="22" s="1"/>
  <c r="S101" i="22" a="1"/>
  <c r="S101" i="22" s="1"/>
  <c r="AA104" i="22" a="1"/>
  <c r="AA104" i="22" s="1"/>
  <c r="AA38" i="9"/>
  <c r="T86" i="22" a="1"/>
  <c r="T86" i="22" s="1"/>
  <c r="S90" i="22" a="1"/>
  <c r="S90" i="22" s="1"/>
  <c r="S94" i="22" a="1"/>
  <c r="S94" i="22" s="1"/>
  <c r="Z97" i="22" a="1"/>
  <c r="Z97" i="22" s="1"/>
  <c r="T101" i="22" a="1"/>
  <c r="T101" i="22" s="1"/>
  <c r="T105" i="22" a="1"/>
  <c r="T105" i="22" s="1"/>
  <c r="Y64" i="22" a="1"/>
  <c r="Y64" i="22" s="1"/>
  <c r="W86" i="22" a="1"/>
  <c r="W86" i="22" s="1"/>
  <c r="U90" i="22" a="1"/>
  <c r="U90" i="22" s="1"/>
  <c r="T94" i="22" a="1"/>
  <c r="T94" i="22" s="1"/>
  <c r="AA97" i="22" a="1"/>
  <c r="AA97" i="22" s="1"/>
  <c r="Z101" i="22" a="1"/>
  <c r="Z101" i="22" s="1"/>
  <c r="V105" i="22" a="1"/>
  <c r="V105" i="22" s="1"/>
  <c r="X87" i="22" a="1"/>
  <c r="X87" i="22" s="1"/>
  <c r="V91" i="22" a="1"/>
  <c r="V91" i="22" s="1"/>
  <c r="S95" i="22" a="1"/>
  <c r="S95" i="22" s="1"/>
  <c r="Y98" i="22" a="1"/>
  <c r="Y98" i="22" s="1"/>
  <c r="V102" i="22" a="1"/>
  <c r="V102" i="22" s="1"/>
  <c r="T106" i="22" a="1"/>
  <c r="T106" i="22" s="1"/>
  <c r="V71" i="22" a="1"/>
  <c r="V71" i="22" s="1"/>
  <c r="Y87" i="22" a="1"/>
  <c r="Y87" i="22" s="1"/>
  <c r="W91" i="22" a="1"/>
  <c r="W91" i="22" s="1"/>
  <c r="X95" i="22" a="1"/>
  <c r="X95" i="22" s="1"/>
  <c r="S99" i="22" a="1"/>
  <c r="S99" i="22" s="1"/>
  <c r="Y102" i="22" a="1"/>
  <c r="Y102" i="22" s="1"/>
  <c r="V106" i="22" a="1"/>
  <c r="V106" i="22" s="1"/>
  <c r="W71" i="22" a="1"/>
  <c r="W71" i="22" s="1"/>
  <c r="Z87" i="22" a="1"/>
  <c r="Z87" i="22" s="1"/>
  <c r="Y91" i="22" a="1"/>
  <c r="Y91" i="22" s="1"/>
  <c r="Y95" i="22" a="1"/>
  <c r="Y95" i="22" s="1"/>
  <c r="U99" i="22" a="1"/>
  <c r="U99" i="22" s="1"/>
  <c r="V103" i="22" a="1"/>
  <c r="V103" i="22" s="1"/>
  <c r="X106" i="22" a="1"/>
  <c r="X106" i="22" s="1"/>
  <c r="X62" i="22" a="1"/>
  <c r="X62" i="22" s="1"/>
  <c r="AB65" i="22" a="1"/>
  <c r="AB65" i="22" s="1"/>
  <c r="T69" i="22" a="1"/>
  <c r="T69" i="22" s="1"/>
  <c r="Y72" i="22" a="1"/>
  <c r="Y72" i="22" s="1"/>
  <c r="AB75" i="22" a="1"/>
  <c r="AB75" i="22" s="1"/>
  <c r="X79" i="22" a="1"/>
  <c r="X79" i="22" s="1"/>
  <c r="AB87" i="22" a="1"/>
  <c r="AB87" i="22" s="1"/>
  <c r="T90" i="22" a="1"/>
  <c r="T90" i="22" s="1"/>
  <c r="V92" i="22" a="1"/>
  <c r="V92" i="22" s="1"/>
  <c r="V94" i="22" a="1"/>
  <c r="V94" i="22" s="1"/>
  <c r="U96" i="22" a="1"/>
  <c r="U96" i="22" s="1"/>
  <c r="X98" i="22" a="1"/>
  <c r="X98" i="22" s="1"/>
  <c r="W100" i="22" a="1"/>
  <c r="W100" i="22" s="1"/>
  <c r="W102" i="22" a="1"/>
  <c r="W102" i="22" s="1"/>
  <c r="Z104" i="22" a="1"/>
  <c r="Z104" i="22" s="1"/>
  <c r="Y106" i="22" a="1"/>
  <c r="Y106" i="22" s="1"/>
  <c r="AA68" i="22" a="1"/>
  <c r="AA68" i="22" s="1"/>
  <c r="AB62" i="22" a="1"/>
  <c r="AB62" i="22" s="1"/>
  <c r="T66" i="22" a="1"/>
  <c r="T66" i="22" s="1"/>
  <c r="S70" i="22" a="1"/>
  <c r="S70" i="22" s="1"/>
  <c r="V73" i="22" a="1"/>
  <c r="V73" i="22" s="1"/>
  <c r="AB76" i="22" a="1"/>
  <c r="AB76" i="22" s="1"/>
  <c r="AB79" i="22" a="1"/>
  <c r="AB79" i="22" s="1"/>
  <c r="U86" i="22" a="1"/>
  <c r="U86" i="22" s="1"/>
  <c r="U88" i="22" a="1"/>
  <c r="U88" i="22" s="1"/>
  <c r="V90" i="22" a="1"/>
  <c r="V90" i="22" s="1"/>
  <c r="W92" i="22" a="1"/>
  <c r="W92" i="22" s="1"/>
  <c r="Z94" i="22" a="1"/>
  <c r="Z94" i="22" s="1"/>
  <c r="X96" i="22" a="1"/>
  <c r="X96" i="22" s="1"/>
  <c r="Z98" i="22" a="1"/>
  <c r="Z98" i="22" s="1"/>
  <c r="AA100" i="22" a="1"/>
  <c r="AA100" i="22" s="1"/>
  <c r="Z102" i="22" a="1"/>
  <c r="Z102" i="22" s="1"/>
  <c r="AB104" i="22" a="1"/>
  <c r="AB104" i="22" s="1"/>
  <c r="AA75" i="22" a="1"/>
  <c r="AA75" i="22" s="1"/>
  <c r="Z31" i="9" s="1"/>
  <c r="X63" i="22" a="1"/>
  <c r="X63" i="22" s="1"/>
  <c r="W66" i="22" a="1"/>
  <c r="W66" i="22" s="1"/>
  <c r="T70" i="22" a="1"/>
  <c r="T70" i="22" s="1"/>
  <c r="W73" i="22" a="1"/>
  <c r="W73" i="22" s="1"/>
  <c r="S77" i="22" a="1"/>
  <c r="S77" i="22" s="1"/>
  <c r="T80" i="22" a="1"/>
  <c r="T80" i="22" s="1"/>
  <c r="V86" i="22" a="1"/>
  <c r="V86" i="22" s="1"/>
  <c r="Y88" i="22" a="1"/>
  <c r="Y88" i="22" s="1"/>
  <c r="W90" i="22" a="1"/>
  <c r="W90" i="22" s="1"/>
  <c r="X92" i="22" a="1"/>
  <c r="X92" i="22" s="1"/>
  <c r="AA94" i="22" a="1"/>
  <c r="AA94" i="22" s="1"/>
  <c r="Z96" i="22" a="1"/>
  <c r="Z96" i="22" s="1"/>
  <c r="AB98" i="22" a="1"/>
  <c r="AB98" i="22" s="1"/>
  <c r="AB100" i="22" a="1"/>
  <c r="AB100" i="22" s="1"/>
  <c r="AB102" i="22" a="1"/>
  <c r="AB102" i="22" s="1"/>
  <c r="S105" i="22" a="1"/>
  <c r="S105" i="22" s="1"/>
  <c r="W65" i="22" a="1"/>
  <c r="W65" i="22" s="1"/>
  <c r="V72" i="22" a="1"/>
  <c r="V72" i="22" s="1"/>
  <c r="U28" i="9" s="1"/>
  <c r="Y75" i="22" a="1"/>
  <c r="Y75" i="22" s="1"/>
  <c r="V79" i="22" a="1"/>
  <c r="V79" i="22" s="1"/>
  <c r="W82" i="22" a="1"/>
  <c r="W82" i="22" s="1"/>
  <c r="S66" i="22" a="1"/>
  <c r="S66" i="22" s="1"/>
  <c r="Z72" i="22" a="1"/>
  <c r="Z72" i="22" s="1"/>
  <c r="AA79" i="22" a="1"/>
  <c r="AA79" i="22" s="1"/>
  <c r="Y63" i="22" a="1"/>
  <c r="Y63" i="22" s="1"/>
  <c r="U70" i="22" a="1"/>
  <c r="U70" i="22" s="1"/>
  <c r="T77" i="22" a="1"/>
  <c r="T77" i="22" s="1"/>
  <c r="Z63" i="22" a="1"/>
  <c r="Z63" i="22" s="1"/>
  <c r="V70" i="22" a="1"/>
  <c r="V70" i="22" s="1"/>
  <c r="U77" i="22" a="1"/>
  <c r="U77" i="22" s="1"/>
  <c r="AB63" i="22" a="1"/>
  <c r="AB63" i="22" s="1"/>
  <c r="U67" i="22" a="1"/>
  <c r="U67" i="22" s="1"/>
  <c r="Z70" i="22" a="1"/>
  <c r="Z70" i="22" s="1"/>
  <c r="X74" i="22" a="1"/>
  <c r="X74" i="22" s="1"/>
  <c r="X77" i="22" a="1"/>
  <c r="X77" i="22" s="1"/>
  <c r="T81" i="22" a="1"/>
  <c r="T81" i="22" s="1"/>
  <c r="Z86" i="22" a="1"/>
  <c r="Z86" i="22" s="1"/>
  <c r="AB88" i="22" a="1"/>
  <c r="AB88" i="22" s="1"/>
  <c r="S91" i="22" a="1"/>
  <c r="S91" i="22" s="1"/>
  <c r="AB92" i="22" a="1"/>
  <c r="AB92" i="22" s="1"/>
  <c r="T95" i="22" a="1"/>
  <c r="T95" i="22" s="1"/>
  <c r="V99" i="22" a="1"/>
  <c r="V99" i="22" s="1"/>
  <c r="U101" i="22" a="1"/>
  <c r="U101" i="22" s="1"/>
  <c r="X103" i="22" a="1"/>
  <c r="X103" i="22" s="1"/>
  <c r="W105" i="22" a="1"/>
  <c r="W105" i="22" s="1"/>
  <c r="AB64" i="22" a="1"/>
  <c r="AB64" i="22" s="1"/>
  <c r="X68" i="22" a="1"/>
  <c r="X68" i="22" s="1"/>
  <c r="U72" i="22" a="1"/>
  <c r="U72" i="22" s="1"/>
  <c r="U75" i="22" a="1"/>
  <c r="U75" i="22" s="1"/>
  <c r="AB78" i="22" a="1"/>
  <c r="AB78" i="22" s="1"/>
  <c r="T82" i="22" a="1"/>
  <c r="T82" i="22" s="1"/>
  <c r="U62" i="22" a="1"/>
  <c r="U62" i="22" s="1"/>
  <c r="V62" i="22" a="1"/>
  <c r="V62" i="22" s="1"/>
  <c r="AA65" i="22" a="1"/>
  <c r="AA65" i="22" s="1"/>
  <c r="AB68" i="22" a="1"/>
  <c r="AB68" i="22" s="1"/>
  <c r="X72" i="22" a="1"/>
  <c r="X72" i="22" s="1"/>
  <c r="W79" i="22" a="1"/>
  <c r="W79" i="22" s="1"/>
  <c r="X82" i="22" a="1"/>
  <c r="X82" i="22" s="1"/>
  <c r="Z62" i="22" a="1"/>
  <c r="Z62" i="22" s="1"/>
  <c r="X69" i="22" a="1"/>
  <c r="X69" i="22" s="1"/>
  <c r="W76" i="22" a="1"/>
  <c r="W76" i="22" s="1"/>
  <c r="X66" i="22" a="1"/>
  <c r="X66" i="22" s="1"/>
  <c r="Z73" i="22" a="1"/>
  <c r="Z73" i="22" s="1"/>
  <c r="X80" i="22" a="1"/>
  <c r="X80" i="22" s="1"/>
  <c r="T67" i="22" a="1"/>
  <c r="T67" i="22" s="1"/>
  <c r="AA73" i="22" a="1"/>
  <c r="AA73" i="22" s="1"/>
  <c r="Z29" i="9" s="1"/>
  <c r="AB80" i="22" a="1"/>
  <c r="AB80" i="22" s="1"/>
  <c r="S64" i="22" a="1"/>
  <c r="S64" i="22" s="1"/>
  <c r="R20" i="9" s="1"/>
  <c r="Z67" i="22" a="1"/>
  <c r="Z67" i="22" s="1"/>
  <c r="AB70" i="22" a="1"/>
  <c r="AB70" i="22" s="1"/>
  <c r="Y74" i="22" a="1"/>
  <c r="Y74" i="22" s="1"/>
  <c r="Y77" i="22" a="1"/>
  <c r="Y77" i="22" s="1"/>
  <c r="U81" i="22" a="1"/>
  <c r="U81" i="22" s="1"/>
  <c r="AB86" i="22" a="1"/>
  <c r="AB86" i="22" s="1"/>
  <c r="T89" i="22" a="1"/>
  <c r="T89" i="22" s="1"/>
  <c r="T91" i="22" a="1"/>
  <c r="T91" i="22" s="1"/>
  <c r="T93" i="22" a="1"/>
  <c r="T93" i="22" s="1"/>
  <c r="U95" i="22" a="1"/>
  <c r="U95" i="22" s="1"/>
  <c r="V97" i="22" a="1"/>
  <c r="V97" i="22" s="1"/>
  <c r="Y99" i="22" a="1"/>
  <c r="Y99" i="22" s="1"/>
  <c r="W101" i="22" a="1"/>
  <c r="W101" i="22" s="1"/>
  <c r="Y103" i="22" a="1"/>
  <c r="Y103" i="22" s="1"/>
  <c r="Z105" i="22" a="1"/>
  <c r="Z105" i="22" s="1"/>
  <c r="U64" i="22" a="1"/>
  <c r="U64" i="22" s="1"/>
  <c r="AA67" i="22" a="1"/>
  <c r="AA67" i="22" s="1"/>
  <c r="S71" i="22" a="1"/>
  <c r="S71" i="22" s="1"/>
  <c r="Z74" i="22" a="1"/>
  <c r="Z74" i="22" s="1"/>
  <c r="U78" i="22" a="1"/>
  <c r="U78" i="22" s="1"/>
  <c r="V81" i="22" a="1"/>
  <c r="V81" i="22" s="1"/>
  <c r="S87" i="22" a="1"/>
  <c r="S87" i="22" s="1"/>
  <c r="U89" i="22" a="1"/>
  <c r="U89" i="22" s="1"/>
  <c r="U91" i="22" a="1"/>
  <c r="U91" i="22" s="1"/>
  <c r="X93" i="22" a="1"/>
  <c r="X93" i="22" s="1"/>
  <c r="V95" i="22" a="1"/>
  <c r="V95" i="22" s="1"/>
  <c r="W97" i="22" a="1"/>
  <c r="W97" i="22" s="1"/>
  <c r="Z99" i="22" a="1"/>
  <c r="Z99" i="22" s="1"/>
  <c r="Y101" i="22" a="1"/>
  <c r="Y101" i="22" s="1"/>
  <c r="AA103" i="22" a="1"/>
  <c r="AA103" i="22" s="1"/>
  <c r="AA105" i="22" a="1"/>
  <c r="AA105" i="22" s="1"/>
  <c r="T64" i="22" a="1"/>
  <c r="T64" i="22" s="1"/>
  <c r="U66" i="22" a="1"/>
  <c r="U66" i="22" s="1"/>
  <c r="Y68" i="22" a="1"/>
  <c r="Y68" i="22" s="1"/>
  <c r="AA70" i="22" a="1"/>
  <c r="AA70" i="22" s="1"/>
  <c r="U73" i="22" a="1"/>
  <c r="U73" i="22" s="1"/>
  <c r="T75" i="22" a="1"/>
  <c r="T75" i="22" s="1"/>
  <c r="W77" i="22" a="1"/>
  <c r="W77" i="22" s="1"/>
  <c r="Y79" i="22" a="1"/>
  <c r="Y79" i="22" s="1"/>
  <c r="AB81" i="22" a="1"/>
  <c r="AB81" i="22" s="1"/>
  <c r="AA37" i="9" s="1"/>
  <c r="Y86" i="22" a="1"/>
  <c r="Y86" i="22" s="1"/>
  <c r="AA87" i="22" a="1"/>
  <c r="AA87" i="22" s="1"/>
  <c r="S89" i="22" a="1"/>
  <c r="S89" i="22" s="1"/>
  <c r="X91" i="22" a="1"/>
  <c r="X91" i="22" s="1"/>
  <c r="Z92" i="22" a="1"/>
  <c r="Z92" i="22" s="1"/>
  <c r="AB93" i="22" a="1"/>
  <c r="AB93" i="22" s="1"/>
  <c r="W96" i="22" a="1"/>
  <c r="W96" i="22" s="1"/>
  <c r="Y97" i="22" a="1"/>
  <c r="Y97" i="22" s="1"/>
  <c r="AA98" i="22" a="1"/>
  <c r="AA98" i="22" s="1"/>
  <c r="V101" i="22" a="1"/>
  <c r="V101" i="22" s="1"/>
  <c r="X102" i="22" a="1"/>
  <c r="X102" i="22" s="1"/>
  <c r="Z103" i="22" a="1"/>
  <c r="Z103" i="22" s="1"/>
  <c r="U106" i="22" a="1"/>
  <c r="U106" i="22" s="1"/>
  <c r="W62" i="22" a="1"/>
  <c r="W62" i="22" s="1"/>
  <c r="Z64" i="22" a="1"/>
  <c r="Z64" i="22" s="1"/>
  <c r="Y66" i="22" a="1"/>
  <c r="Y66" i="22" s="1"/>
  <c r="S69" i="22" a="1"/>
  <c r="S69" i="22" s="1"/>
  <c r="T71" i="22" a="1"/>
  <c r="T71" i="22" s="1"/>
  <c r="X73" i="22" a="1"/>
  <c r="X73" i="22" s="1"/>
  <c r="Z75" i="22" a="1"/>
  <c r="Z75" i="22" s="1"/>
  <c r="T78" i="22" a="1"/>
  <c r="T78" i="22" s="1"/>
  <c r="S80" i="22" a="1"/>
  <c r="S80" i="22" s="1"/>
  <c r="V82" i="22" a="1"/>
  <c r="V82" i="22" s="1"/>
  <c r="AA86" i="22" a="1"/>
  <c r="AA86" i="22" s="1"/>
  <c r="T88" i="22" a="1"/>
  <c r="T88" i="22" s="1"/>
  <c r="V89" i="22" a="1"/>
  <c r="V89" i="22" s="1"/>
  <c r="X90" i="22" a="1"/>
  <c r="X90" i="22" s="1"/>
  <c r="Z91" i="22" a="1"/>
  <c r="Z91" i="22" s="1"/>
  <c r="S93" i="22" a="1"/>
  <c r="S93" i="22" s="1"/>
  <c r="U94" i="22" a="1"/>
  <c r="U94" i="22" s="1"/>
  <c r="W95" i="22" a="1"/>
  <c r="W95" i="22" s="1"/>
  <c r="Y96" i="22" a="1"/>
  <c r="Y96" i="22" s="1"/>
  <c r="AB97" i="22" a="1"/>
  <c r="AB97" i="22" s="1"/>
  <c r="T99" i="22" a="1"/>
  <c r="T99" i="22" s="1"/>
  <c r="V100" i="22" a="1"/>
  <c r="V100" i="22" s="1"/>
  <c r="X101" i="22" a="1"/>
  <c r="X101" i="22" s="1"/>
  <c r="AA102" i="22" a="1"/>
  <c r="AA102" i="22" s="1"/>
  <c r="S104" i="22" a="1"/>
  <c r="S104" i="22" s="1"/>
  <c r="U105" i="22" a="1"/>
  <c r="U105" i="22" s="1"/>
  <c r="W106" i="22" a="1"/>
  <c r="W106" i="22" s="1"/>
  <c r="AA62" i="22" a="1"/>
  <c r="AA62" i="22" s="1"/>
  <c r="T65" i="22" a="1"/>
  <c r="T65" i="22" s="1"/>
  <c r="V67" i="22" a="1"/>
  <c r="V67" i="22" s="1"/>
  <c r="Y69" i="22" a="1"/>
  <c r="Y69" i="22" s="1"/>
  <c r="X71" i="22" a="1"/>
  <c r="X71" i="22" s="1"/>
  <c r="AB73" i="22" a="1"/>
  <c r="AB73" i="22" s="1"/>
  <c r="S76" i="22" a="1"/>
  <c r="S76" i="22" s="1"/>
  <c r="W78" i="22" a="1"/>
  <c r="W78" i="22" s="1"/>
  <c r="Y80" i="22" a="1"/>
  <c r="Y80" i="22" s="1"/>
  <c r="T87" i="22" a="1"/>
  <c r="T87" i="22" s="1"/>
  <c r="V88" i="22" a="1"/>
  <c r="V88" i="22" s="1"/>
  <c r="AA90" i="22" a="1"/>
  <c r="AA90" i="22" s="1"/>
  <c r="S92" i="22" a="1"/>
  <c r="S92" i="22" s="1"/>
  <c r="U93" i="22" a="1"/>
  <c r="U93" i="22" s="1"/>
  <c r="Z95" i="22" a="1"/>
  <c r="Z95" i="22" s="1"/>
  <c r="AB96" i="22" a="1"/>
  <c r="AB96" i="22" s="1"/>
  <c r="T98" i="22" a="1"/>
  <c r="T98" i="22" s="1"/>
  <c r="Y100" i="22" a="1"/>
  <c r="Y100" i="22" s="1"/>
  <c r="AA101" i="22" a="1"/>
  <c r="AA101" i="22" s="1"/>
  <c r="S103" i="22" a="1"/>
  <c r="S103" i="22" s="1"/>
  <c r="X105" i="22" a="1"/>
  <c r="X105" i="22" s="1"/>
  <c r="Z106" i="22" a="1"/>
  <c r="Z106" i="22" s="1"/>
  <c r="U65" i="22" a="1"/>
  <c r="U65" i="22" s="1"/>
  <c r="W67" i="22" a="1"/>
  <c r="W67" i="22" s="1"/>
  <c r="Z69" i="22" a="1"/>
  <c r="Z69" i="22" s="1"/>
  <c r="S72" i="22" a="1"/>
  <c r="S72" i="22" s="1"/>
  <c r="S74" i="22" a="1"/>
  <c r="S74" i="22" s="1"/>
  <c r="U76" i="22" a="1"/>
  <c r="U76" i="22" s="1"/>
  <c r="Y78" i="22" a="1"/>
  <c r="Y78" i="22" s="1"/>
  <c r="Z80" i="22" a="1"/>
  <c r="Z80" i="22" s="1"/>
  <c r="U87" i="22" a="1"/>
  <c r="U87" i="22" s="1"/>
  <c r="W88" i="22" a="1"/>
  <c r="W88" i="22" s="1"/>
  <c r="Y89" i="22" a="1"/>
  <c r="Y89" i="22" s="1"/>
  <c r="AB90" i="22" a="1"/>
  <c r="AB90" i="22" s="1"/>
  <c r="T92" i="22" a="1"/>
  <c r="T92" i="22" s="1"/>
  <c r="V93" i="22" a="1"/>
  <c r="V93" i="22" s="1"/>
  <c r="X94" i="22" a="1"/>
  <c r="X94" i="22" s="1"/>
  <c r="AA95" i="22" a="1"/>
  <c r="AA95" i="22" s="1"/>
  <c r="S97" i="22" a="1"/>
  <c r="S97" i="22" s="1"/>
  <c r="U98" i="22" a="1"/>
  <c r="U98" i="22" s="1"/>
  <c r="W99" i="22" a="1"/>
  <c r="W99" i="22" s="1"/>
  <c r="Z100" i="22" a="1"/>
  <c r="Z100" i="22" s="1"/>
  <c r="AB101" i="22" a="1"/>
  <c r="AB101" i="22" s="1"/>
  <c r="T103" i="22" a="1"/>
  <c r="T103" i="22" s="1"/>
  <c r="V104" i="22" a="1"/>
  <c r="V104" i="22" s="1"/>
  <c r="Y105" i="22" a="1"/>
  <c r="Y105" i="22" s="1"/>
  <c r="AA106" i="22" a="1"/>
  <c r="AA106" i="22" s="1"/>
  <c r="W63" i="22" a="1"/>
  <c r="W63" i="22" s="1"/>
  <c r="V19" i="9" s="1"/>
  <c r="V65" i="22" a="1"/>
  <c r="V65" i="22" s="1"/>
  <c r="Y67" i="22" a="1"/>
  <c r="Y67" i="22" s="1"/>
  <c r="AA69" i="22" a="1"/>
  <c r="AA69" i="22" s="1"/>
  <c r="T72" i="22" a="1"/>
  <c r="T72" i="22" s="1"/>
  <c r="W74" i="22" a="1"/>
  <c r="W74" i="22" s="1"/>
  <c r="V76" i="22" a="1"/>
  <c r="V76" i="22" s="1"/>
  <c r="Z78" i="22" a="1"/>
  <c r="Z78" i="22" s="1"/>
  <c r="AA80" i="22" a="1"/>
  <c r="AA80" i="22" s="1"/>
  <c r="S86" i="22" a="1"/>
  <c r="S86" i="22" s="1"/>
  <c r="V87" i="22" a="1"/>
  <c r="V87" i="22" s="1"/>
  <c r="X88" i="22" a="1"/>
  <c r="X88" i="22" s="1"/>
  <c r="Z89" i="22" a="1"/>
  <c r="Z89" i="22" s="1"/>
  <c r="U92" i="22" a="1"/>
  <c r="U92" i="22" s="1"/>
  <c r="W93" i="22" a="1"/>
  <c r="W93" i="22" s="1"/>
  <c r="Y94" i="22" a="1"/>
  <c r="Y94" i="22" s="1"/>
  <c r="T97" i="22" a="1"/>
  <c r="T97" i="22" s="1"/>
  <c r="V98" i="22" a="1"/>
  <c r="V98" i="22" s="1"/>
  <c r="X99" i="22" a="1"/>
  <c r="X99" i="22" s="1"/>
  <c r="S102" i="22" a="1"/>
  <c r="S102" i="22" s="1"/>
  <c r="U103" i="22" a="1"/>
  <c r="U103" i="22" s="1"/>
  <c r="W104" i="22" a="1"/>
  <c r="W104" i="22" s="1"/>
  <c r="Y62" i="22" a="1"/>
  <c r="Y62" i="22" s="1"/>
  <c r="AA63" i="22" a="1"/>
  <c r="AA63" i="22" s="1"/>
  <c r="S65" i="22" a="1"/>
  <c r="S65" i="22" s="1"/>
  <c r="V66" i="22" a="1"/>
  <c r="V66" i="22" s="1"/>
  <c r="X67" i="22" a="1"/>
  <c r="X67" i="22" s="1"/>
  <c r="Z68" i="22" a="1"/>
  <c r="Z68" i="22" s="1"/>
  <c r="AB69" i="22" a="1"/>
  <c r="AB69" i="22" s="1"/>
  <c r="U71" i="22" a="1"/>
  <c r="U71" i="22" s="1"/>
  <c r="W72" i="22" a="1"/>
  <c r="W72" i="22" s="1"/>
  <c r="Y73" i="22" a="1"/>
  <c r="Y73" i="22" s="1"/>
  <c r="AA74" i="22" a="1"/>
  <c r="AA74" i="22" s="1"/>
  <c r="T76" i="22" a="1"/>
  <c r="T76" i="22" s="1"/>
  <c r="S32" i="9" s="1"/>
  <c r="V77" i="22" a="1"/>
  <c r="V77" i="22" s="1"/>
  <c r="X78" i="22" a="1"/>
  <c r="X78" i="22" s="1"/>
  <c r="Z79" i="22" a="1"/>
  <c r="Z79" i="22" s="1"/>
  <c r="S81" i="22" a="1"/>
  <c r="S81" i="22" s="1"/>
  <c r="U82" i="22" a="1"/>
  <c r="U82" i="22" s="1"/>
  <c r="S63" i="22" a="1"/>
  <c r="S63" i="22" s="1"/>
  <c r="X65" i="22" a="1"/>
  <c r="X65" i="22" s="1"/>
  <c r="Z66" i="22" a="1"/>
  <c r="Z66" i="22" s="1"/>
  <c r="AB67" i="22" a="1"/>
  <c r="AB67" i="22" s="1"/>
  <c r="W70" i="22" a="1"/>
  <c r="W70" i="22" s="1"/>
  <c r="Y71" i="22" a="1"/>
  <c r="Y71" i="22" s="1"/>
  <c r="AA72" i="22" a="1"/>
  <c r="AA72" i="22" s="1"/>
  <c r="Z28" i="9" s="1"/>
  <c r="V75" i="22" a="1"/>
  <c r="V75" i="22" s="1"/>
  <c r="X76" i="22" a="1"/>
  <c r="X76" i="22" s="1"/>
  <c r="Z77" i="22" a="1"/>
  <c r="Z77" i="22" s="1"/>
  <c r="U80" i="22" a="1"/>
  <c r="U80" i="22" s="1"/>
  <c r="W81" i="22" a="1"/>
  <c r="W81" i="22" s="1"/>
  <c r="Y82" i="22" a="1"/>
  <c r="Y82" i="22" s="1"/>
  <c r="X38" i="9" s="1"/>
  <c r="T63" i="22" a="1"/>
  <c r="T63" i="22" s="1"/>
  <c r="V64" i="22" a="1"/>
  <c r="V64" i="22" s="1"/>
  <c r="Y65" i="22" a="1"/>
  <c r="Y65" i="22" s="1"/>
  <c r="AA66" i="22" a="1"/>
  <c r="AA66" i="22" s="1"/>
  <c r="S68" i="22" a="1"/>
  <c r="S68" i="22" s="1"/>
  <c r="U69" i="22" a="1"/>
  <c r="U69" i="22" s="1"/>
  <c r="X70" i="22" a="1"/>
  <c r="X70" i="22" s="1"/>
  <c r="Z71" i="22" a="1"/>
  <c r="Z71" i="22" s="1"/>
  <c r="AB72" i="22" a="1"/>
  <c r="AB72" i="22" s="1"/>
  <c r="T74" i="22" a="1"/>
  <c r="T74" i="22" s="1"/>
  <c r="W75" i="22" a="1"/>
  <c r="W75" i="22" s="1"/>
  <c r="Y76" i="22" a="1"/>
  <c r="Y76" i="22" s="1"/>
  <c r="AA77" i="22" a="1"/>
  <c r="AA77" i="22" s="1"/>
  <c r="S79" i="22" a="1"/>
  <c r="S79" i="22" s="1"/>
  <c r="V80" i="22" a="1"/>
  <c r="V80" i="22" s="1"/>
  <c r="X81" i="22" a="1"/>
  <c r="X81" i="22" s="1"/>
  <c r="Z82" i="22" a="1"/>
  <c r="Z82" i="22" s="1"/>
  <c r="S62" i="22" a="1"/>
  <c r="S62" i="22" s="1"/>
  <c r="U63" i="22" a="1"/>
  <c r="U63" i="22" s="1"/>
  <c r="W64" i="22" a="1"/>
  <c r="W64" i="22" s="1"/>
  <c r="AB66" i="22" a="1"/>
  <c r="AB66" i="22" s="1"/>
  <c r="T68" i="22" a="1"/>
  <c r="T68" i="22" s="1"/>
  <c r="V69" i="22" a="1"/>
  <c r="V69" i="22" s="1"/>
  <c r="AA71" i="22" a="1"/>
  <c r="AA71" i="22" s="1"/>
  <c r="S73" i="22" a="1"/>
  <c r="S73" i="22" s="1"/>
  <c r="U74" i="22" a="1"/>
  <c r="U74" i="22" s="1"/>
  <c r="Z76" i="22" a="1"/>
  <c r="Z76" i="22" s="1"/>
  <c r="AB77" i="22" a="1"/>
  <c r="AB77" i="22" s="1"/>
  <c r="T79" i="22" a="1"/>
  <c r="T79" i="22" s="1"/>
  <c r="Y81" i="22" a="1"/>
  <c r="Y81" i="22" s="1"/>
  <c r="AA82" i="22" a="1"/>
  <c r="AA82" i="22" s="1"/>
  <c r="T62" i="22" a="1"/>
  <c r="T62" i="22" s="1"/>
  <c r="V63" i="22" a="1"/>
  <c r="V63" i="22" s="1"/>
  <c r="X64" i="22" a="1"/>
  <c r="X64" i="22" s="1"/>
  <c r="Z65" i="22" a="1"/>
  <c r="Z65" i="22" s="1"/>
  <c r="S67" i="22" a="1"/>
  <c r="S67" i="22" s="1"/>
  <c r="U68" i="22" a="1"/>
  <c r="U68" i="22" s="1"/>
  <c r="W69" i="22" a="1"/>
  <c r="W69" i="22" s="1"/>
  <c r="Y70" i="22" a="1"/>
  <c r="Y70" i="22" s="1"/>
  <c r="AB71" i="22" a="1"/>
  <c r="AB71" i="22" s="1"/>
  <c r="T73" i="22" a="1"/>
  <c r="T73" i="22" s="1"/>
  <c r="V74" i="22" a="1"/>
  <c r="V74" i="22" s="1"/>
  <c r="X75" i="22" a="1"/>
  <c r="X75" i="22" s="1"/>
  <c r="AA76" i="22" a="1"/>
  <c r="AA76" i="22" s="1"/>
  <c r="S78" i="22" a="1"/>
  <c r="S78" i="22" s="1"/>
  <c r="U79" i="22" a="1"/>
  <c r="U79" i="22" s="1"/>
  <c r="W80" i="22" a="1"/>
  <c r="W80" i="22" s="1"/>
  <c r="Z81" i="22" a="1"/>
  <c r="Z81" i="22" s="1"/>
  <c r="Y2" i="14"/>
  <c r="G3" i="14"/>
  <c r="S15" i="22" s="1"/>
  <c r="R11" i="9" s="1"/>
  <c r="Y4" i="14"/>
  <c r="T31" i="22" s="1"/>
  <c r="S13" i="9" s="1"/>
  <c r="N5" i="14"/>
  <c r="U23" i="22" s="1"/>
  <c r="T12" i="9" s="1"/>
  <c r="G6" i="14"/>
  <c r="V15" i="22" s="1"/>
  <c r="U11" i="9" s="1"/>
  <c r="Y7" i="14"/>
  <c r="W31" i="22" s="1"/>
  <c r="V13" i="9" s="1"/>
  <c r="Y8" i="14"/>
  <c r="X31" i="22" s="1"/>
  <c r="W13" i="9" s="1"/>
  <c r="Y10" i="14"/>
  <c r="Z31" i="22" s="1"/>
  <c r="Y13" i="9" s="1"/>
  <c r="W32" i="9" l="1"/>
  <c r="AA23" i="9"/>
  <c r="Y19" i="9"/>
  <c r="R27" i="9"/>
  <c r="T38" i="9"/>
  <c r="S33" i="9"/>
  <c r="U33" i="9"/>
  <c r="AA27" i="9"/>
  <c r="V26" i="9"/>
  <c r="R32" i="9"/>
  <c r="R26" i="9"/>
  <c r="T28" i="9"/>
  <c r="U25" i="9"/>
  <c r="W29" i="9"/>
  <c r="X24" i="9"/>
  <c r="AA26" i="9"/>
  <c r="V38" i="9"/>
  <c r="Z20" i="9"/>
  <c r="U23" i="9"/>
  <c r="U27" i="9"/>
  <c r="AA33" i="9"/>
  <c r="V30" i="9"/>
  <c r="X34" i="9"/>
  <c r="S34" i="9"/>
  <c r="T31" i="9"/>
  <c r="T32" i="9"/>
  <c r="X25" i="9"/>
  <c r="W36" i="9"/>
  <c r="R22" i="9"/>
  <c r="S24" i="9"/>
  <c r="Y25" i="9"/>
  <c r="V22" i="9"/>
  <c r="W19" i="9"/>
  <c r="Y32" i="9"/>
  <c r="Z27" i="9"/>
  <c r="Z26" i="9"/>
  <c r="AA24" i="9"/>
  <c r="S21" i="9"/>
  <c r="X36" i="9"/>
  <c r="X26" i="9"/>
  <c r="S37" i="9"/>
  <c r="U29" i="9"/>
  <c r="S23" i="9"/>
  <c r="Z35" i="9"/>
  <c r="W22" i="9"/>
  <c r="S35" i="9"/>
  <c r="AA32" i="9"/>
  <c r="V29" i="9"/>
  <c r="AA30" i="9"/>
  <c r="T33" i="9"/>
  <c r="X29" i="9"/>
  <c r="Y18" i="9"/>
  <c r="R30" i="9"/>
  <c r="R28" i="9"/>
  <c r="T29" i="9"/>
  <c r="Z34" i="9"/>
  <c r="U38" i="9"/>
  <c r="U31" i="9"/>
  <c r="S28" i="9"/>
  <c r="Z25" i="9"/>
  <c r="W18" i="9"/>
  <c r="T34" i="9"/>
  <c r="W24" i="9"/>
  <c r="V24" i="9"/>
  <c r="R31" i="9"/>
  <c r="AA25" i="9"/>
  <c r="Y30" i="9"/>
  <c r="U34" i="9"/>
  <c r="S18" i="9"/>
  <c r="Z22" i="9"/>
  <c r="Y22" i="9"/>
  <c r="Y24" i="9"/>
  <c r="W27" i="9"/>
  <c r="V27" i="9"/>
  <c r="X33" i="9"/>
  <c r="AA19" i="9"/>
  <c r="R33" i="9"/>
  <c r="Y38" i="9"/>
  <c r="W21" i="9"/>
  <c r="Z37" i="9"/>
  <c r="Z23" i="9"/>
  <c r="W38" i="9"/>
  <c r="V21" i="9"/>
  <c r="Z32" i="9"/>
  <c r="W37" i="9"/>
  <c r="Y20" i="9"/>
  <c r="V35" i="9"/>
  <c r="S26" i="9"/>
  <c r="AA35" i="9"/>
  <c r="U24" i="9"/>
  <c r="V23" i="9"/>
  <c r="T22" i="9"/>
  <c r="R23" i="9"/>
  <c r="X31" i="9"/>
  <c r="X27" i="9"/>
  <c r="V34" i="9"/>
  <c r="Z21" i="9"/>
  <c r="T18" i="9"/>
  <c r="R38" i="9"/>
  <c r="S36" i="9"/>
  <c r="U18" i="9"/>
  <c r="U26" i="9"/>
  <c r="X22" i="9"/>
  <c r="Y28" i="9"/>
  <c r="W31" i="9"/>
  <c r="R34" i="9"/>
  <c r="S19" i="9"/>
  <c r="W33" i="9"/>
  <c r="U30" i="9"/>
  <c r="V37" i="9"/>
  <c r="V33" i="9"/>
  <c r="T20" i="9"/>
  <c r="Z24" i="9"/>
  <c r="S25" i="9"/>
  <c r="Y36" i="9"/>
  <c r="AA31" i="9"/>
  <c r="Z18" i="9"/>
  <c r="Y26" i="9"/>
  <c r="T30" i="9"/>
  <c r="T36" i="9"/>
  <c r="Y34" i="9"/>
  <c r="S20" i="9"/>
  <c r="S31" i="9"/>
  <c r="AA21" i="9"/>
  <c r="AA20" i="9"/>
  <c r="V18" i="9"/>
  <c r="R37" i="9"/>
  <c r="X35" i="9"/>
  <c r="X18" i="9"/>
  <c r="Z36" i="9"/>
  <c r="U37" i="9"/>
  <c r="T23" i="9"/>
  <c r="S22" i="9"/>
  <c r="X32" i="9"/>
  <c r="T37" i="9"/>
  <c r="R29" i="9"/>
  <c r="Y33" i="9"/>
  <c r="U32" i="9"/>
  <c r="W35" i="9"/>
  <c r="Z38" i="9"/>
  <c r="X21" i="9"/>
  <c r="W23" i="9"/>
  <c r="T26" i="9"/>
  <c r="X19" i="9"/>
  <c r="U36" i="9"/>
  <c r="Y23" i="9"/>
  <c r="W30" i="9"/>
  <c r="R35" i="9"/>
  <c r="Z19" i="9"/>
  <c r="V25" i="9"/>
  <c r="S30" i="9"/>
  <c r="Y29" i="9"/>
  <c r="U35" i="9"/>
  <c r="AA28" i="9"/>
  <c r="T21" i="9"/>
  <c r="V32" i="9"/>
  <c r="X20" i="9"/>
  <c r="AA22" i="9"/>
  <c r="W26" i="9"/>
  <c r="X23" i="9"/>
  <c r="W25" i="9"/>
  <c r="S38" i="9"/>
  <c r="X30" i="9"/>
  <c r="AA34" i="9"/>
  <c r="Y21" i="9"/>
  <c r="V28" i="9"/>
  <c r="S29" i="9"/>
  <c r="Y31" i="9"/>
  <c r="Z30" i="9"/>
  <c r="Y27" i="9"/>
  <c r="Y37" i="9"/>
  <c r="W20" i="9"/>
  <c r="V20" i="9"/>
  <c r="T25" i="9"/>
  <c r="T27" i="9"/>
  <c r="U21" i="9"/>
  <c r="U19" i="9"/>
  <c r="T19" i="9"/>
  <c r="X28" i="9"/>
  <c r="S27" i="9"/>
  <c r="AA36" i="9"/>
  <c r="V31" i="9"/>
  <c r="R18" i="9"/>
  <c r="Z33" i="9"/>
  <c r="R25" i="9"/>
  <c r="W28" i="9"/>
  <c r="AA18" i="9"/>
  <c r="X37" i="9"/>
  <c r="U20" i="9"/>
  <c r="R19" i="9"/>
  <c r="U22" i="9"/>
  <c r="R21" i="9"/>
  <c r="W34" i="9"/>
  <c r="T24" i="9"/>
  <c r="R36" i="9"/>
  <c r="V36" i="9"/>
  <c r="R24" i="9"/>
  <c r="T35" i="9"/>
  <c r="AA29" i="9"/>
  <c r="Y35" i="9"/>
  <c r="G10" i="14"/>
  <c r="Z15" i="22" s="1"/>
  <c r="Y11" i="9" s="1"/>
  <c r="Y11" i="14"/>
  <c r="AA31" i="22" s="1"/>
  <c r="Z13" i="9" s="1"/>
  <c r="G7" i="14"/>
  <c r="W15" i="22" s="1"/>
  <c r="V11" i="9" s="1"/>
  <c r="G4" i="14"/>
  <c r="T15" i="22" s="1"/>
  <c r="S11" i="9" s="1"/>
  <c r="G11" i="14"/>
  <c r="AA15" i="22" s="1"/>
  <c r="Z11" i="9" s="1"/>
  <c r="Y5" i="14"/>
  <c r="U31" i="22" s="1"/>
  <c r="T13" i="9" s="1"/>
  <c r="G8" i="14"/>
  <c r="X15" i="22" s="1"/>
  <c r="W11" i="9" s="1"/>
  <c r="G5" i="14"/>
  <c r="U15" i="22" s="1"/>
  <c r="T11" i="9" s="1"/>
  <c r="Y12" i="14"/>
  <c r="AB31" i="22" s="1"/>
  <c r="AA13" i="9" s="1"/>
  <c r="Y9" i="14"/>
  <c r="Y31" i="22" s="1"/>
  <c r="X13" i="9" s="1"/>
  <c r="G2" i="14"/>
  <c r="G12" i="14"/>
  <c r="AB15" i="22" s="1"/>
  <c r="AA11" i="9" s="1"/>
  <c r="N11" i="14"/>
  <c r="AA23" i="22" s="1"/>
  <c r="Z12" i="9" s="1"/>
  <c r="G9" i="14"/>
  <c r="Y15" i="22" s="1"/>
  <c r="X11" i="9" s="1"/>
  <c r="Y6" i="14"/>
  <c r="V31" i="22" s="1"/>
  <c r="U13" i="9" s="1"/>
  <c r="Y3" i="14"/>
  <c r="S31" i="22" s="1"/>
  <c r="R13" i="9" s="1"/>
  <c r="N6" i="14"/>
  <c r="V23" i="22" s="1"/>
  <c r="U12" i="9" s="1"/>
  <c r="N7" i="14"/>
  <c r="W23" i="22" s="1"/>
  <c r="V12" i="9" s="1"/>
  <c r="N12" i="14"/>
  <c r="AB23" i="22" s="1"/>
  <c r="AA12" i="9" s="1"/>
  <c r="N8" i="14"/>
  <c r="X23" i="22" s="1"/>
  <c r="W12" i="9" s="1"/>
  <c r="N2" i="14"/>
  <c r="N9" i="14"/>
  <c r="Y23" i="22" s="1"/>
  <c r="X12" i="9" s="1"/>
  <c r="N3" i="14"/>
  <c r="S23" i="22" s="1"/>
  <c r="R12" i="9" s="1"/>
  <c r="N10" i="14"/>
  <c r="Z23" i="22" s="1"/>
  <c r="Y12" i="9" s="1"/>
  <c r="N4" i="14"/>
  <c r="T23" i="22" s="1"/>
  <c r="S12" i="9" s="1"/>
  <c r="R14" i="9" l="1"/>
  <c r="U14" i="9"/>
  <c r="S14" i="9"/>
  <c r="X14" i="9"/>
  <c r="V14" i="9"/>
  <c r="W14" i="9"/>
  <c r="Z14" i="9"/>
  <c r="Y14" i="9"/>
  <c r="T14" i="9"/>
  <c r="AA14" i="9"/>
  <c r="S39" i="9"/>
  <c r="X39" i="9"/>
  <c r="Y39" i="9"/>
  <c r="AA39" i="9"/>
  <c r="W39" i="9"/>
  <c r="Z39" i="9"/>
  <c r="U39" i="9"/>
  <c r="V39" i="9"/>
  <c r="T39" i="9"/>
  <c r="R39" i="9"/>
  <c r="H25" i="9" l="1" a="1"/>
  <c r="H25" i="9" s="1"/>
  <c r="H65" i="9" s="1"/>
  <c r="H20" i="9" l="1" a="1"/>
  <c r="H20" i="9" s="1"/>
  <c r="H60" i="9" s="1"/>
  <c r="G31" i="9" a="1"/>
  <c r="G31" i="9" s="1"/>
  <c r="G71" i="9" s="1"/>
  <c r="F36" i="9" a="1"/>
  <c r="F36" i="9" s="1"/>
  <c r="F76" i="9" s="1"/>
  <c r="H32" i="9" a="1"/>
  <c r="H32" i="9" s="1"/>
  <c r="H72" i="9" s="1"/>
  <c r="O34" i="9" a="1"/>
  <c r="O34" i="9" s="1"/>
  <c r="O74" i="9" s="1"/>
  <c r="I22" i="9" a="1"/>
  <c r="I22" i="9" s="1"/>
  <c r="I62" i="9" s="1"/>
  <c r="H22" i="9" a="1"/>
  <c r="H22" i="9" s="1"/>
  <c r="H62" i="9" s="1"/>
  <c r="F34" i="9" a="1"/>
  <c r="F34" i="9" s="1"/>
  <c r="F74" i="9" s="1"/>
  <c r="G22" i="9" a="1"/>
  <c r="G22" i="9" s="1"/>
  <c r="G62" i="9" s="1"/>
  <c r="G26" i="9" a="1"/>
  <c r="G26" i="9" s="1"/>
  <c r="G66" i="9" s="1"/>
  <c r="G20" i="9" a="1"/>
  <c r="G20" i="9" s="1"/>
  <c r="G60" i="9" s="1"/>
  <c r="I19" i="9" a="1"/>
  <c r="I19" i="9" s="1"/>
  <c r="I59" i="9" s="1"/>
  <c r="H19" i="9" a="1"/>
  <c r="H19" i="9" s="1"/>
  <c r="H59" i="9" s="1"/>
  <c r="I34" i="9" a="1"/>
  <c r="I34" i="9" s="1"/>
  <c r="I74" i="9" s="1"/>
  <c r="G27" i="9" a="1"/>
  <c r="G27" i="9" s="1"/>
  <c r="G67" i="9" s="1"/>
  <c r="J34" i="9" a="1"/>
  <c r="J34" i="9" s="1"/>
  <c r="J74" i="9" s="1"/>
  <c r="H24" i="9" a="1"/>
  <c r="H24" i="9" s="1"/>
  <c r="H64" i="9" s="1"/>
  <c r="I21" i="9" a="1"/>
  <c r="I21" i="9" s="1"/>
  <c r="I61" i="9" s="1"/>
  <c r="I20" i="9" a="1"/>
  <c r="I20" i="9" s="1"/>
  <c r="I60" i="9" s="1"/>
  <c r="I27" i="9" a="1"/>
  <c r="I27" i="9" s="1"/>
  <c r="I67" i="9" s="1"/>
  <c r="G25" i="9" a="1"/>
  <c r="G25" i="9" s="1"/>
  <c r="G65" i="9" s="1"/>
  <c r="H27" i="9" a="1"/>
  <c r="H27" i="9" s="1"/>
  <c r="H67" i="9" s="1"/>
  <c r="H28" i="9" a="1"/>
  <c r="H28" i="9" s="1"/>
  <c r="H68" i="9" s="1"/>
  <c r="I31" i="9" a="1"/>
  <c r="I31" i="9" s="1"/>
  <c r="I71" i="9" s="1"/>
  <c r="F19" i="9" a="1"/>
  <c r="F19" i="9" s="1"/>
  <c r="F59" i="9" s="1"/>
  <c r="F27" i="9" a="1"/>
  <c r="F27" i="9" s="1"/>
  <c r="F67" i="9" s="1"/>
  <c r="F28" i="9" a="1"/>
  <c r="F28" i="9" s="1"/>
  <c r="F68" i="9" s="1"/>
  <c r="G24" i="9" a="1"/>
  <c r="G24" i="9" s="1"/>
  <c r="G64" i="9" s="1"/>
  <c r="F37" i="9" a="1"/>
  <c r="F37" i="9" s="1"/>
  <c r="F77" i="9" s="1"/>
  <c r="F38" i="9" a="1"/>
  <c r="F38" i="9" s="1"/>
  <c r="F78" i="9" s="1"/>
  <c r="G37" i="9" a="1"/>
  <c r="G37" i="9" s="1"/>
  <c r="G77" i="9" s="1"/>
  <c r="G33" i="9" a="1"/>
  <c r="G33" i="9" s="1"/>
  <c r="G73" i="9" s="1"/>
  <c r="G30" i="9" a="1"/>
  <c r="G30" i="9" s="1"/>
  <c r="G70" i="9" s="1"/>
  <c r="I36" i="9" a="1"/>
  <c r="I36" i="9" s="1"/>
  <c r="I76" i="9" s="1"/>
  <c r="K34" i="9" a="1"/>
  <c r="K34" i="9" s="1"/>
  <c r="K74" i="9" s="1"/>
  <c r="N38" i="9" a="1"/>
  <c r="N38" i="9" s="1"/>
  <c r="N78" i="9" s="1"/>
  <c r="F30" i="9" a="1"/>
  <c r="F30" i="9" s="1"/>
  <c r="F70" i="9" s="1"/>
  <c r="O38" i="9" a="1"/>
  <c r="O38" i="9" s="1"/>
  <c r="O78" i="9" s="1"/>
  <c r="K38" i="9" a="1"/>
  <c r="K38" i="9" s="1"/>
  <c r="K78" i="9" s="1"/>
  <c r="H38" i="9" a="1"/>
  <c r="H38" i="9" s="1"/>
  <c r="H78" i="9" s="1"/>
  <c r="F31" i="9" a="1"/>
  <c r="F31" i="9" s="1"/>
  <c r="F71" i="9" s="1"/>
  <c r="I35" i="9" a="1"/>
  <c r="I35" i="9" s="1"/>
  <c r="I75" i="9" s="1"/>
  <c r="G35" i="9" a="1"/>
  <c r="G35" i="9" s="1"/>
  <c r="G75" i="9" s="1"/>
  <c r="M34" i="9" a="1"/>
  <c r="M34" i="9" s="1"/>
  <c r="M74" i="9" s="1"/>
  <c r="F22" i="9" a="1"/>
  <c r="F22" i="9" s="1"/>
  <c r="F62" i="9" s="1"/>
  <c r="H30" i="9" a="1"/>
  <c r="H30" i="9" s="1"/>
  <c r="H70" i="9" s="1"/>
  <c r="G28" i="9" a="1"/>
  <c r="G28" i="9" s="1"/>
  <c r="G68" i="9" s="1"/>
  <c r="F25" i="9" a="1"/>
  <c r="F25" i="9" s="1"/>
  <c r="F65" i="9" s="1"/>
  <c r="I33" i="9" a="1"/>
  <c r="I33" i="9" s="1"/>
  <c r="I73" i="9" s="1"/>
  <c r="F32" i="9" a="1"/>
  <c r="F32" i="9" s="1"/>
  <c r="F72" i="9" s="1"/>
  <c r="H34" i="9" a="1"/>
  <c r="H34" i="9" s="1"/>
  <c r="H74" i="9" s="1"/>
  <c r="M38" i="9" a="1"/>
  <c r="M38" i="9" s="1"/>
  <c r="M78" i="9" s="1"/>
  <c r="I38" i="9" a="1"/>
  <c r="I38" i="9" s="1"/>
  <c r="I78" i="9" s="1"/>
  <c r="H35" i="9" a="1"/>
  <c r="H35" i="9" s="1"/>
  <c r="H75" i="9" s="1"/>
  <c r="F35" i="9" a="1"/>
  <c r="F35" i="9" s="1"/>
  <c r="F75" i="9" s="1"/>
  <c r="F20" i="9" a="1"/>
  <c r="F20" i="9" s="1"/>
  <c r="F60" i="9" s="1"/>
  <c r="H21" i="9" a="1"/>
  <c r="H21" i="9" s="1"/>
  <c r="H61" i="9" s="1"/>
  <c r="I37" i="9" a="1"/>
  <c r="I37" i="9" s="1"/>
  <c r="I77" i="9" s="1"/>
  <c r="F24" i="9" a="1"/>
  <c r="F24" i="9" s="1"/>
  <c r="F64" i="9" s="1"/>
  <c r="I24" i="9" a="1"/>
  <c r="I24" i="9" s="1"/>
  <c r="I64" i="9" s="1"/>
  <c r="I30" i="9" a="1"/>
  <c r="I30" i="9" s="1"/>
  <c r="I70" i="9" s="1"/>
  <c r="N34" i="9" a="1"/>
  <c r="N34" i="9" s="1"/>
  <c r="N74" i="9" s="1"/>
  <c r="H31" i="9" a="1"/>
  <c r="H31" i="9" s="1"/>
  <c r="H71" i="9" s="1"/>
  <c r="G34" i="9" a="1"/>
  <c r="G34" i="9" s="1"/>
  <c r="G74" i="9" s="1"/>
  <c r="I32" i="9" a="1"/>
  <c r="I32" i="9" s="1"/>
  <c r="I72" i="9" s="1"/>
  <c r="G38" i="9" a="1"/>
  <c r="G38" i="9" s="1"/>
  <c r="G78" i="9" s="1"/>
  <c r="L38" i="9" a="1"/>
  <c r="L38" i="9" s="1"/>
  <c r="L78" i="9" s="1"/>
  <c r="H26" i="9" a="1"/>
  <c r="H26" i="9" s="1"/>
  <c r="H66" i="9" s="1"/>
  <c r="G21" i="9" a="1"/>
  <c r="G21" i="9" s="1"/>
  <c r="G61" i="9" s="1"/>
  <c r="G32" i="9" a="1"/>
  <c r="G32" i="9" s="1"/>
  <c r="G72" i="9" s="1"/>
  <c r="F21" i="9" a="1"/>
  <c r="F21" i="9" s="1"/>
  <c r="F61" i="9" s="1"/>
  <c r="F33" i="9" a="1"/>
  <c r="F33" i="9" s="1"/>
  <c r="F73" i="9" s="1"/>
  <c r="I26" i="9" a="1"/>
  <c r="I26" i="9" s="1"/>
  <c r="I66" i="9" s="1"/>
  <c r="G19" i="9" a="1"/>
  <c r="G19" i="9" s="1"/>
  <c r="G59" i="9" s="1"/>
  <c r="I28" i="9" a="1"/>
  <c r="I28" i="9" s="1"/>
  <c r="I68" i="9" s="1"/>
  <c r="I25" i="9" a="1"/>
  <c r="I25" i="9" s="1"/>
  <c r="I65" i="9" s="1"/>
  <c r="J38" i="9" a="1"/>
  <c r="J38" i="9" s="1"/>
  <c r="J78" i="9" s="1"/>
  <c r="H37" i="9" a="1"/>
  <c r="H37" i="9" s="1"/>
  <c r="H77" i="9" s="1"/>
  <c r="H36" i="9" a="1"/>
  <c r="H36" i="9" s="1"/>
  <c r="H76" i="9" s="1"/>
  <c r="L34" i="9" a="1"/>
  <c r="L34" i="9" s="1"/>
  <c r="L74" i="9" s="1"/>
  <c r="H33" i="9" a="1"/>
  <c r="H33" i="9" s="1"/>
  <c r="H73" i="9" s="1"/>
  <c r="G36" i="9" a="1"/>
  <c r="G36" i="9" s="1"/>
  <c r="G76" i="9" s="1"/>
  <c r="F26" i="9" a="1"/>
  <c r="F26" i="9" s="1"/>
  <c r="F66" i="9" s="1"/>
  <c r="AA22" i="13" l="1"/>
  <c r="F13" i="9" s="1" a="1"/>
  <c r="F13" i="9" s="1"/>
  <c r="F50" i="9" s="1"/>
  <c r="F29" i="9" a="1"/>
  <c r="F29" i="9" s="1"/>
  <c r="F69" i="9" s="1"/>
  <c r="H29" i="9" a="1"/>
  <c r="H29" i="9" s="1"/>
  <c r="H69" i="9" s="1"/>
  <c r="AA24" i="13"/>
  <c r="H13" i="9" s="1" a="1"/>
  <c r="H13" i="9" s="1"/>
  <c r="H50" i="9" s="1"/>
  <c r="I23" i="13"/>
  <c r="G11" i="9" s="1" a="1"/>
  <c r="G11" i="9" s="1"/>
  <c r="G18" i="9" a="1"/>
  <c r="G18" i="9" s="1"/>
  <c r="J29" i="9" a="1"/>
  <c r="J29" i="9" s="1"/>
  <c r="J69" i="9" s="1"/>
  <c r="AA23" i="13"/>
  <c r="G13" i="9" s="1" a="1"/>
  <c r="G13" i="9" s="1"/>
  <c r="G50" i="9" s="1"/>
  <c r="G29" i="9" a="1"/>
  <c r="G29" i="9" s="1"/>
  <c r="G69" i="9" s="1"/>
  <c r="P22" i="13"/>
  <c r="F12" i="9" s="1" a="1"/>
  <c r="F12" i="9" s="1"/>
  <c r="F49" i="9" s="1"/>
  <c r="F23" i="9" a="1"/>
  <c r="F23" i="9" s="1"/>
  <c r="F63" i="9" s="1"/>
  <c r="L29" i="9" a="1"/>
  <c r="L29" i="9" s="1"/>
  <c r="L69" i="9" s="1"/>
  <c r="N29" i="9" a="1"/>
  <c r="N29" i="9" s="1"/>
  <c r="N69" i="9" s="1"/>
  <c r="H18" i="9" a="1"/>
  <c r="H18" i="9" s="1"/>
  <c r="I24" i="13"/>
  <c r="H11" i="9" s="1" a="1"/>
  <c r="H11" i="9" s="1"/>
  <c r="P24" i="13"/>
  <c r="H12" i="9" s="1" a="1"/>
  <c r="H12" i="9" s="1"/>
  <c r="H49" i="9" s="1"/>
  <c r="H23" i="9" a="1"/>
  <c r="H23" i="9" s="1"/>
  <c r="H63" i="9" s="1"/>
  <c r="G23" i="9" a="1"/>
  <c r="G23" i="9" s="1"/>
  <c r="G63" i="9" s="1"/>
  <c r="P23" i="13"/>
  <c r="G12" i="9" s="1" a="1"/>
  <c r="G12" i="9" s="1"/>
  <c r="G49" i="9" s="1"/>
  <c r="K29" i="9" a="1"/>
  <c r="K29" i="9" s="1"/>
  <c r="K69" i="9" s="1"/>
  <c r="O29" i="9" a="1"/>
  <c r="O29" i="9" s="1"/>
  <c r="O69" i="9" s="1"/>
  <c r="I18" i="9" a="1"/>
  <c r="I18" i="9" s="1"/>
  <c r="I25" i="13"/>
  <c r="I11" i="9" s="1" a="1"/>
  <c r="I11" i="9" s="1"/>
  <c r="I22" i="13"/>
  <c r="F11" i="9" s="1" a="1"/>
  <c r="F11" i="9" s="1"/>
  <c r="F18" i="9" a="1"/>
  <c r="F18" i="9" s="1"/>
  <c r="AA25" i="13"/>
  <c r="I13" i="9" s="1" a="1"/>
  <c r="I13" i="9" s="1"/>
  <c r="I50" i="9" s="1"/>
  <c r="I29" i="9" a="1"/>
  <c r="I29" i="9" s="1"/>
  <c r="I69" i="9" s="1"/>
  <c r="P25" i="13"/>
  <c r="I12" i="9" s="1" a="1"/>
  <c r="I12" i="9" s="1"/>
  <c r="I49" i="9" s="1"/>
  <c r="I23" i="9" a="1"/>
  <c r="I23" i="9" s="1"/>
  <c r="I63" i="9" s="1"/>
  <c r="M29" i="9" a="1"/>
  <c r="M29" i="9" s="1"/>
  <c r="M69" i="9" s="1"/>
  <c r="J35" i="9" a="1"/>
  <c r="J35" i="9" s="1"/>
  <c r="J75" i="9" s="1"/>
  <c r="J33" i="9" a="1"/>
  <c r="J33" i="9" s="1"/>
  <c r="J73" i="9" s="1"/>
  <c r="J37" i="9" a="1"/>
  <c r="J37" i="9" s="1"/>
  <c r="J77" i="9" s="1"/>
  <c r="J20" i="9" a="1"/>
  <c r="J20" i="9" s="1"/>
  <c r="J60" i="9" s="1"/>
  <c r="J26" i="9" a="1"/>
  <c r="J26" i="9" s="1"/>
  <c r="J66" i="9" s="1"/>
  <c r="J27" i="9" a="1"/>
  <c r="J27" i="9" s="1"/>
  <c r="J67" i="9" s="1"/>
  <c r="J32" i="9" a="1"/>
  <c r="J32" i="9" s="1"/>
  <c r="J72" i="9" s="1"/>
  <c r="J36" i="9" a="1"/>
  <c r="J36" i="9" s="1"/>
  <c r="J76" i="9" s="1"/>
  <c r="J31" i="9" a="1"/>
  <c r="J31" i="9" s="1"/>
  <c r="J71" i="9" s="1"/>
  <c r="J30" i="9" a="1"/>
  <c r="J30" i="9" s="1"/>
  <c r="J70" i="9" s="1"/>
  <c r="J28" i="9" a="1"/>
  <c r="J28" i="9" s="1"/>
  <c r="J68" i="9" s="1"/>
  <c r="J25" i="9" a="1"/>
  <c r="J25" i="9" s="1"/>
  <c r="J65" i="9" s="1"/>
  <c r="J24" i="9" a="1"/>
  <c r="J24" i="9" s="1"/>
  <c r="J64" i="9" s="1"/>
  <c r="J21" i="9" a="1"/>
  <c r="J21" i="9" s="1"/>
  <c r="J61" i="9" s="1"/>
  <c r="J19" i="9" a="1"/>
  <c r="J19" i="9" s="1"/>
  <c r="J59" i="9" s="1"/>
  <c r="J22" i="9" a="1"/>
  <c r="J22" i="9" s="1"/>
  <c r="J62" i="9" s="1"/>
  <c r="AA26" i="13" l="1"/>
  <c r="J13" i="9" s="1" a="1"/>
  <c r="J13" i="9" s="1"/>
  <c r="J50" i="9" s="1"/>
  <c r="P26" i="13"/>
  <c r="J12" i="9" s="1" a="1"/>
  <c r="J12" i="9" s="1"/>
  <c r="J49" i="9" s="1"/>
  <c r="J23" i="9" a="1"/>
  <c r="J23" i="9" s="1"/>
  <c r="J63" i="9" s="1"/>
  <c r="F39" i="9"/>
  <c r="F58" i="9"/>
  <c r="F79" i="9" s="1"/>
  <c r="H14" i="9"/>
  <c r="H48" i="9"/>
  <c r="H51" i="9" s="1"/>
  <c r="G39" i="9"/>
  <c r="G58" i="9"/>
  <c r="G79" i="9" s="1"/>
  <c r="F14" i="9"/>
  <c r="F48" i="9"/>
  <c r="F51" i="9" s="1"/>
  <c r="H39" i="9"/>
  <c r="H58" i="9"/>
  <c r="H79" i="9" s="1"/>
  <c r="G14" i="9"/>
  <c r="G48" i="9"/>
  <c r="G51" i="9" s="1"/>
  <c r="I14" i="9"/>
  <c r="I48" i="9"/>
  <c r="I51" i="9" s="1"/>
  <c r="I39" i="9"/>
  <c r="I58" i="9"/>
  <c r="I79" i="9" s="1"/>
  <c r="I26" i="13"/>
  <c r="J11" i="9" s="1" a="1"/>
  <c r="J11" i="9" s="1"/>
  <c r="J18" i="9" a="1"/>
  <c r="J18" i="9" s="1"/>
  <c r="K28" i="9" a="1"/>
  <c r="K28" i="9" s="1"/>
  <c r="K68" i="9" s="1"/>
  <c r="K37" i="9" a="1"/>
  <c r="K37" i="9" s="1"/>
  <c r="K77" i="9" s="1"/>
  <c r="K26" i="9" a="1"/>
  <c r="K26" i="9" s="1"/>
  <c r="K66" i="9" s="1"/>
  <c r="K36" i="9" a="1"/>
  <c r="K36" i="9" s="1"/>
  <c r="K76" i="9" s="1"/>
  <c r="K20" i="9" a="1"/>
  <c r="K20" i="9" s="1"/>
  <c r="K60" i="9" s="1"/>
  <c r="K31" i="9" a="1"/>
  <c r="K31" i="9" s="1"/>
  <c r="K71" i="9" s="1"/>
  <c r="K33" i="9" a="1"/>
  <c r="K33" i="9" s="1"/>
  <c r="K73" i="9" s="1"/>
  <c r="K35" i="9" a="1"/>
  <c r="K35" i="9" s="1"/>
  <c r="K75" i="9" s="1"/>
  <c r="K32" i="9" a="1"/>
  <c r="K32" i="9" s="1"/>
  <c r="K72" i="9" s="1"/>
  <c r="K27" i="9" a="1"/>
  <c r="K27" i="9" s="1"/>
  <c r="K67" i="9" s="1"/>
  <c r="K25" i="9" a="1"/>
  <c r="K25" i="9" s="1"/>
  <c r="K65" i="9" s="1"/>
  <c r="K24" i="9" a="1"/>
  <c r="K24" i="9" s="1"/>
  <c r="K64" i="9" s="1"/>
  <c r="K21" i="9" a="1"/>
  <c r="K21" i="9" s="1"/>
  <c r="K61" i="9" s="1"/>
  <c r="K19" i="9" a="1"/>
  <c r="K19" i="9" s="1"/>
  <c r="K59" i="9" s="1"/>
  <c r="K22" i="9" a="1"/>
  <c r="K22" i="9" s="1"/>
  <c r="K62" i="9" s="1"/>
  <c r="J39" i="9" l="1"/>
  <c r="J58" i="9"/>
  <c r="J79" i="9" s="1"/>
  <c r="I27" i="13"/>
  <c r="K11" i="9" s="1" a="1"/>
  <c r="K11" i="9" s="1"/>
  <c r="K18" i="9" a="1"/>
  <c r="K18" i="9" s="1"/>
  <c r="J14" i="9"/>
  <c r="J48" i="9"/>
  <c r="J51" i="9" s="1"/>
  <c r="P27" i="13"/>
  <c r="K12" i="9" s="1" a="1"/>
  <c r="K12" i="9" s="1"/>
  <c r="K49" i="9" s="1"/>
  <c r="K23" i="9" a="1"/>
  <c r="K23" i="9" s="1"/>
  <c r="K63" i="9" s="1"/>
  <c r="K30" i="9" a="1"/>
  <c r="K30" i="9" s="1"/>
  <c r="K70" i="9" s="1"/>
  <c r="AA27" i="13"/>
  <c r="K13" i="9" s="1" a="1"/>
  <c r="K13" i="9" s="1"/>
  <c r="K50" i="9" s="1"/>
  <c r="L37" i="9" a="1"/>
  <c r="L37" i="9" s="1"/>
  <c r="L77" i="9" s="1"/>
  <c r="L20" i="9" a="1"/>
  <c r="L20" i="9" s="1"/>
  <c r="L60" i="9" s="1"/>
  <c r="L35" i="9" a="1"/>
  <c r="L35" i="9" s="1"/>
  <c r="L75" i="9" s="1"/>
  <c r="L26" i="9" a="1"/>
  <c r="L26" i="9" s="1"/>
  <c r="L66" i="9" s="1"/>
  <c r="L36" i="9" a="1"/>
  <c r="L36" i="9" s="1"/>
  <c r="L76" i="9" s="1"/>
  <c r="L27" i="9" a="1"/>
  <c r="L27" i="9" s="1"/>
  <c r="L67" i="9" s="1"/>
  <c r="L32" i="9" a="1"/>
  <c r="L32" i="9" s="1"/>
  <c r="L72" i="9" s="1"/>
  <c r="L28" i="9" a="1"/>
  <c r="L28" i="9" s="1"/>
  <c r="L68" i="9" s="1"/>
  <c r="L31" i="9" a="1"/>
  <c r="L31" i="9" s="1"/>
  <c r="L71" i="9" s="1"/>
  <c r="L33" i="9" a="1"/>
  <c r="L33" i="9" s="1"/>
  <c r="L73" i="9" s="1"/>
  <c r="L25" i="9" a="1"/>
  <c r="L25" i="9" s="1"/>
  <c r="L65" i="9" s="1"/>
  <c r="L24" i="9" a="1"/>
  <c r="L24" i="9" s="1"/>
  <c r="L64" i="9" s="1"/>
  <c r="L21" i="9" a="1"/>
  <c r="L21" i="9" s="1"/>
  <c r="L61" i="9" s="1"/>
  <c r="L19" i="9" a="1"/>
  <c r="L19" i="9" s="1"/>
  <c r="L59" i="9" s="1"/>
  <c r="L22" i="9" a="1"/>
  <c r="L22" i="9" s="1"/>
  <c r="L62" i="9" s="1"/>
  <c r="P28" i="13" l="1"/>
  <c r="L12" i="9" s="1" a="1"/>
  <c r="L12" i="9" s="1"/>
  <c r="L49" i="9" s="1"/>
  <c r="L23" i="9" a="1"/>
  <c r="L23" i="9" s="1"/>
  <c r="L63" i="9" s="1"/>
  <c r="L18" i="9" a="1"/>
  <c r="L18" i="9" s="1"/>
  <c r="I28" i="13"/>
  <c r="L11" i="9" s="1" a="1"/>
  <c r="L11" i="9" s="1"/>
  <c r="K14" i="9"/>
  <c r="K48" i="9"/>
  <c r="K51" i="9" s="1"/>
  <c r="L30" i="9" a="1"/>
  <c r="L30" i="9" s="1"/>
  <c r="L70" i="9" s="1"/>
  <c r="AA28" i="13"/>
  <c r="L13" i="9" s="1" a="1"/>
  <c r="L13" i="9" s="1"/>
  <c r="L50" i="9" s="1"/>
  <c r="K39" i="9"/>
  <c r="K58" i="9"/>
  <c r="K79" i="9" s="1"/>
  <c r="M37" i="9" a="1"/>
  <c r="M37" i="9" s="1"/>
  <c r="M77" i="9" s="1"/>
  <c r="M32" i="9" a="1"/>
  <c r="M32" i="9" s="1"/>
  <c r="M72" i="9" s="1"/>
  <c r="M36" i="9" a="1"/>
  <c r="M36" i="9" s="1"/>
  <c r="M76" i="9" s="1"/>
  <c r="M27" i="9" a="1"/>
  <c r="M27" i="9" s="1"/>
  <c r="M67" i="9" s="1"/>
  <c r="M26" i="9" a="1"/>
  <c r="M26" i="9" s="1"/>
  <c r="M66" i="9" s="1"/>
  <c r="M33" i="9" a="1"/>
  <c r="M33" i="9" s="1"/>
  <c r="M73" i="9" s="1"/>
  <c r="M35" i="9" a="1"/>
  <c r="M35" i="9" s="1"/>
  <c r="M75" i="9" s="1"/>
  <c r="M28" i="9" a="1"/>
  <c r="M28" i="9" s="1"/>
  <c r="M68" i="9" s="1"/>
  <c r="M31" i="9" a="1"/>
  <c r="M31" i="9" s="1"/>
  <c r="M71" i="9" s="1"/>
  <c r="M20" i="9" a="1"/>
  <c r="M20" i="9" s="1"/>
  <c r="M60" i="9" s="1"/>
  <c r="M25" i="9" a="1"/>
  <c r="M25" i="9" s="1"/>
  <c r="M65" i="9" s="1"/>
  <c r="M24" i="9" a="1"/>
  <c r="M24" i="9" s="1"/>
  <c r="M64" i="9" s="1"/>
  <c r="M21" i="9" a="1"/>
  <c r="M21" i="9" s="1"/>
  <c r="M61" i="9" s="1"/>
  <c r="M19" i="9" a="1"/>
  <c r="M19" i="9" s="1"/>
  <c r="M59" i="9" s="1"/>
  <c r="M22" i="9" a="1"/>
  <c r="M22" i="9" s="1"/>
  <c r="M62" i="9" s="1"/>
  <c r="P29" i="13" l="1"/>
  <c r="M12" i="9" s="1" a="1"/>
  <c r="M12" i="9" s="1"/>
  <c r="M49" i="9" s="1"/>
  <c r="M23" i="9" a="1"/>
  <c r="M23" i="9" s="1"/>
  <c r="M63" i="9" s="1"/>
  <c r="L48" i="9"/>
  <c r="L51" i="9" s="1"/>
  <c r="L14" i="9"/>
  <c r="M30" i="9" a="1"/>
  <c r="M30" i="9" s="1"/>
  <c r="M70" i="9" s="1"/>
  <c r="AA29" i="13"/>
  <c r="M13" i="9" s="1" a="1"/>
  <c r="M13" i="9" s="1"/>
  <c r="M50" i="9" s="1"/>
  <c r="I29" i="13"/>
  <c r="M11" i="9" s="1" a="1"/>
  <c r="M11" i="9" s="1"/>
  <c r="M18" i="9" a="1"/>
  <c r="M18" i="9" s="1"/>
  <c r="L39" i="9"/>
  <c r="L58" i="9"/>
  <c r="L79" i="9" s="1"/>
  <c r="N20" i="9" a="1"/>
  <c r="N20" i="9" s="1"/>
  <c r="N60" i="9" s="1"/>
  <c r="N36" i="9" a="1"/>
  <c r="N36" i="9" s="1"/>
  <c r="N76" i="9" s="1"/>
  <c r="N33" i="9" a="1"/>
  <c r="N33" i="9" s="1"/>
  <c r="N73" i="9" s="1"/>
  <c r="N26" i="9" a="1"/>
  <c r="N26" i="9" s="1"/>
  <c r="N66" i="9" s="1"/>
  <c r="N32" i="9" a="1"/>
  <c r="N32" i="9" s="1"/>
  <c r="N72" i="9" s="1"/>
  <c r="N37" i="9" a="1"/>
  <c r="N37" i="9" s="1"/>
  <c r="N77" i="9" s="1"/>
  <c r="N27" i="9" a="1"/>
  <c r="N27" i="9" s="1"/>
  <c r="N67" i="9" s="1"/>
  <c r="N28" i="9" a="1"/>
  <c r="N28" i="9" s="1"/>
  <c r="N68" i="9" s="1"/>
  <c r="N31" i="9" a="1"/>
  <c r="N31" i="9" s="1"/>
  <c r="N71" i="9" s="1"/>
  <c r="N35" i="9" a="1"/>
  <c r="N35" i="9" s="1"/>
  <c r="N75" i="9" s="1"/>
  <c r="N25" i="9" a="1"/>
  <c r="N25" i="9" s="1"/>
  <c r="N65" i="9" s="1"/>
  <c r="N24" i="9" a="1"/>
  <c r="N24" i="9" s="1"/>
  <c r="N64" i="9" s="1"/>
  <c r="N21" i="9" a="1"/>
  <c r="N21" i="9" s="1"/>
  <c r="N61" i="9" s="1"/>
  <c r="N19" i="9" a="1"/>
  <c r="N19" i="9" s="1"/>
  <c r="N59" i="9" s="1"/>
  <c r="N22" i="9" a="1"/>
  <c r="N22" i="9" s="1"/>
  <c r="N62" i="9" s="1"/>
  <c r="N18" i="9" l="1" a="1"/>
  <c r="N18" i="9" s="1"/>
  <c r="I30" i="13"/>
  <c r="N11" i="9" s="1" a="1"/>
  <c r="N11" i="9" s="1"/>
  <c r="M39" i="9"/>
  <c r="M58" i="9"/>
  <c r="M79" i="9" s="1"/>
  <c r="N30" i="9" a="1"/>
  <c r="N30" i="9" s="1"/>
  <c r="N70" i="9" s="1"/>
  <c r="AA30" i="13"/>
  <c r="N13" i="9" s="1" a="1"/>
  <c r="N13" i="9" s="1"/>
  <c r="N50" i="9" s="1"/>
  <c r="M48" i="9"/>
  <c r="M51" i="9" s="1"/>
  <c r="M14" i="9"/>
  <c r="N23" i="9" a="1"/>
  <c r="N23" i="9" s="1"/>
  <c r="N63" i="9" s="1"/>
  <c r="P30" i="13"/>
  <c r="N12" i="9" s="1" a="1"/>
  <c r="N12" i="9" s="1"/>
  <c r="N49" i="9" s="1"/>
  <c r="O26" i="9" a="1"/>
  <c r="O26" i="9" s="1"/>
  <c r="O66" i="9" s="1"/>
  <c r="O32" i="9" a="1"/>
  <c r="O32" i="9" s="1"/>
  <c r="O72" i="9" s="1"/>
  <c r="O27" i="9" a="1"/>
  <c r="O27" i="9" s="1"/>
  <c r="O67" i="9" s="1"/>
  <c r="O20" i="9" a="1"/>
  <c r="O20" i="9" s="1"/>
  <c r="O60" i="9" s="1"/>
  <c r="O35" i="9" a="1"/>
  <c r="O35" i="9" s="1"/>
  <c r="O75" i="9" s="1"/>
  <c r="O33" i="9" a="1"/>
  <c r="O33" i="9" s="1"/>
  <c r="O73" i="9" s="1"/>
  <c r="O28" i="9" a="1"/>
  <c r="O28" i="9" s="1"/>
  <c r="O68" i="9" s="1"/>
  <c r="O31" i="9" a="1"/>
  <c r="O31" i="9" s="1"/>
  <c r="O71" i="9" s="1"/>
  <c r="O36" i="9" a="1"/>
  <c r="O36" i="9" s="1"/>
  <c r="O76" i="9" s="1"/>
  <c r="O37" i="9" a="1"/>
  <c r="O37" i="9" s="1"/>
  <c r="O77" i="9" s="1"/>
  <c r="O25" i="9" a="1"/>
  <c r="O25" i="9" s="1"/>
  <c r="O65" i="9" s="1"/>
  <c r="O24" i="9" a="1"/>
  <c r="O24" i="9" s="1"/>
  <c r="O64" i="9" s="1"/>
  <c r="O21" i="9" a="1"/>
  <c r="O21" i="9" s="1"/>
  <c r="O61" i="9" s="1"/>
  <c r="O19" i="9" a="1"/>
  <c r="O19" i="9" s="1"/>
  <c r="O59" i="9" s="1"/>
  <c r="O22" i="9" a="1"/>
  <c r="O22" i="9" s="1"/>
  <c r="O62" i="9" s="1"/>
  <c r="O30" i="9" l="1" a="1"/>
  <c r="O30" i="9" s="1"/>
  <c r="O70" i="9" s="1"/>
  <c r="AA31" i="13"/>
  <c r="O13" i="9" s="1" a="1"/>
  <c r="O13" i="9" s="1"/>
  <c r="O50" i="9" s="1"/>
  <c r="O18" i="9" a="1"/>
  <c r="O18" i="9" s="1"/>
  <c r="I31" i="13"/>
  <c r="O11" i="9" s="1" a="1"/>
  <c r="O11" i="9" s="1"/>
  <c r="P31" i="13"/>
  <c r="O12" i="9" s="1" a="1"/>
  <c r="O12" i="9" s="1"/>
  <c r="O49" i="9" s="1"/>
  <c r="O23" i="9" a="1"/>
  <c r="O23" i="9" s="1"/>
  <c r="O63" i="9" s="1"/>
  <c r="N48" i="9"/>
  <c r="N51" i="9" s="1"/>
  <c r="N14" i="9"/>
  <c r="N39" i="9"/>
  <c r="N58" i="9"/>
  <c r="N79" i="9" s="1"/>
  <c r="O14" i="9" l="1"/>
  <c r="O48" i="9"/>
  <c r="O51" i="9" s="1"/>
  <c r="O58" i="9"/>
  <c r="O79" i="9" s="1"/>
  <c r="O39" i="9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<sst xmlns="http://schemas.openxmlformats.org/spreadsheetml/2006/main" count="3656" uniqueCount="131">
  <si>
    <t>2026/27</t>
  </si>
  <si>
    <t>2027/28</t>
  </si>
  <si>
    <t>2028/29</t>
  </si>
  <si>
    <t>2029/30</t>
  </si>
  <si>
    <t>2030/31</t>
  </si>
  <si>
    <t>2031/32</t>
  </si>
  <si>
    <t>2032/33</t>
  </si>
  <si>
    <t>2033/34</t>
  </si>
  <si>
    <t>2034/35</t>
  </si>
  <si>
    <t>Base</t>
  </si>
  <si>
    <t>Direct</t>
  </si>
  <si>
    <t>Supervisory</t>
  </si>
  <si>
    <t>Support</t>
  </si>
  <si>
    <t>2025/26</t>
  </si>
  <si>
    <t>Total</t>
  </si>
  <si>
    <t>High</t>
  </si>
  <si>
    <t>2% Real Funding</t>
  </si>
  <si>
    <t>Low Out-Commuting</t>
  </si>
  <si>
    <t>Demand Scenario</t>
  </si>
  <si>
    <t>5330 Construction and building trades supervisors</t>
  </si>
  <si>
    <t>5250 Skilled metal, electrical and electronic trades supervisors</t>
  </si>
  <si>
    <t>4159 Other administrative occupations n.e.c.</t>
  </si>
  <si>
    <t>3582 Health and safety managers and officers</t>
  </si>
  <si>
    <t>3114 Building and civil engineering technicians</t>
  </si>
  <si>
    <t>2455 Construction project managers and related professionals</t>
  </si>
  <si>
    <t>2129 Engineering professionals n.e.c.</t>
  </si>
  <si>
    <t>2127 Engineering project managers and project engineers</t>
  </si>
  <si>
    <t>2123 Electrical engineers</t>
  </si>
  <si>
    <t>2121 Civil Engineers</t>
  </si>
  <si>
    <t>9129 Elementary construction occupations n.e.c.</t>
  </si>
  <si>
    <t>5323 Painters and decorators</t>
  </si>
  <si>
    <t>5322 Floorers and wall tilers</t>
  </si>
  <si>
    <t>5321 Plasterers</t>
  </si>
  <si>
    <t>5316 Carpenters and joiners</t>
  </si>
  <si>
    <t>5313 Bricklayers</t>
  </si>
  <si>
    <t>5319 Construction and building trades n.e.c.</t>
  </si>
  <si>
    <t>5317 Glaziers, window fabricators and fitters</t>
  </si>
  <si>
    <t>5315 Plumbers &amp; heating and ventilating installers and repairers</t>
  </si>
  <si>
    <t>5314 Roofers, roof tilers and slaters</t>
  </si>
  <si>
    <t>5241 Electricians and electrical fitters</t>
  </si>
  <si>
    <t>Year</t>
  </si>
  <si>
    <t>Scenario</t>
  </si>
  <si>
    <t>2024/25</t>
  </si>
  <si>
    <t>Low</t>
  </si>
  <si>
    <t>None</t>
  </si>
  <si>
    <t>Redeployment Scenario</t>
  </si>
  <si>
    <t>2% Nominal Funding</t>
  </si>
  <si>
    <t>Elevated Out-Commuting</t>
  </si>
  <si>
    <t>Historic Trend Out-Commuting</t>
  </si>
  <si>
    <t>Workforce Gap</t>
  </si>
  <si>
    <t>Region</t>
  </si>
  <si>
    <t>Wales</t>
  </si>
  <si>
    <t>North Wales</t>
  </si>
  <si>
    <t>-</t>
  </si>
  <si>
    <t>Mid Wales</t>
  </si>
  <si>
    <t>South West Wales</t>
  </si>
  <si>
    <t>South East Wales</t>
  </si>
  <si>
    <t>Labour Demand</t>
  </si>
  <si>
    <t>Demand Scenarios</t>
  </si>
  <si>
    <t>Regional Splits</t>
  </si>
  <si>
    <t>Redployment Potential Scenario</t>
  </si>
  <si>
    <t>Out-Commuting Scenrio</t>
  </si>
  <si>
    <t>Apprenticeships Scenario</t>
  </si>
  <si>
    <t>Labour Supply</t>
  </si>
  <si>
    <t>Redeployment Potential Scenarios</t>
  </si>
  <si>
    <t>Out-Commuting Scenarios</t>
  </si>
  <si>
    <t>Workforce Gap - Occupation Level Split in Wales</t>
  </si>
  <si>
    <t>Note: postive readings indicate a shortage of workers, whereas negative readings indicate a surplus</t>
  </si>
  <si>
    <t>Region/Country</t>
  </si>
  <si>
    <t>Out-Commuting Scenario</t>
  </si>
  <si>
    <t>Title</t>
  </si>
  <si>
    <t>Date</t>
  </si>
  <si>
    <t>Analyst</t>
  </si>
  <si>
    <t>Purpose</t>
  </si>
  <si>
    <t>Related documents:</t>
  </si>
  <si>
    <t xml:space="preserve">Other notes: </t>
  </si>
  <si>
    <t>Model Summary</t>
  </si>
  <si>
    <t>Sheet</t>
  </si>
  <si>
    <t>Type</t>
  </si>
  <si>
    <t>Description</t>
  </si>
  <si>
    <t>Source</t>
  </si>
  <si>
    <t>Placeholder</t>
  </si>
  <si>
    <t>Types of sheets:</t>
  </si>
  <si>
    <t>Input</t>
  </si>
  <si>
    <t>Calculations</t>
  </si>
  <si>
    <t>Output</t>
  </si>
  <si>
    <t>Proofing</t>
  </si>
  <si>
    <t xml:space="preserve">Types of QA: </t>
  </si>
  <si>
    <t>Formula check</t>
  </si>
  <si>
    <t>Methodology sense check</t>
  </si>
  <si>
    <t>Data source review</t>
  </si>
  <si>
    <t>Assumption review</t>
  </si>
  <si>
    <t>RAG:</t>
  </si>
  <si>
    <t>Red</t>
  </si>
  <si>
    <t>Amber</t>
  </si>
  <si>
    <t>Green</t>
  </si>
  <si>
    <t>Interactive Model – Welsh Government Retrofit Workforce</t>
  </si>
  <si>
    <t>Pushpin Singh (Cebr), Daniel Smith (Cebr)</t>
  </si>
  <si>
    <r>
      <t>This Excel workbook accompanies the report (</t>
    </r>
    <r>
      <rPr>
        <i/>
        <sz val="12"/>
        <color theme="1"/>
        <rFont val="Aptos Narrow"/>
        <family val="2"/>
        <scheme val="minor"/>
      </rPr>
      <t>Assessing workforce requirements for home retrofitting in Wales)</t>
    </r>
    <r>
      <rPr>
        <sz val="12"/>
        <color theme="1"/>
        <rFont val="Aptos Narrow"/>
        <family val="2"/>
        <scheme val="minor"/>
      </rPr>
      <t xml:space="preserve"> and is designed to allow users to explore how different assumptions affect projected labour demand, labour supply, and workforce gaps over time. The model is scenario-based and is intended for strategic planning and sensitivity testing, rather than for producing point forecasts.</t>
    </r>
  </si>
  <si>
    <t>Outputs</t>
  </si>
  <si>
    <t>Main results page and the recommended starting point for most users.</t>
  </si>
  <si>
    <t>Inputs -&gt;</t>
  </si>
  <si>
    <t>Miscallaneous List</t>
  </si>
  <si>
    <t>Shows how retrofit labour demand evolves over time under different delivery scenarios. This sheet is output-focused and not intended for editing.</t>
  </si>
  <si>
    <t>Labour Supply – Base</t>
  </si>
  <si>
    <t>Redeployment Potential</t>
  </si>
  <si>
    <t>Baseline labour supply projections before adjustments for redeployment or alternative assumptions. This sheet is output-focused and not intended for editing.</t>
  </si>
  <si>
    <t>Illustrates the scale of potential redeployment from adjacent occupations under different assumptions. This sheet is output-focused and not intended for editing.</t>
  </si>
  <si>
    <t>Apprenticeships</t>
  </si>
  <si>
    <t>Details apprenticeship-driven inflows into the workforce under alternative funding growth assumptions. This sheet is output-focused and not intended for editing.</t>
  </si>
  <si>
    <t>Out-Commuting</t>
  </si>
  <si>
    <t>Shows how cross-border commuting assumptions affect effective labour supply in Wales. This sheet is output-focused and not intended for editing.</t>
  </si>
  <si>
    <t>LS – Regional Split Share</t>
  </si>
  <si>
    <t>Provides indicative regional distributions of labour supply within Wales.. This sheet is output-focused and not intended for editing.</t>
  </si>
  <si>
    <t>Blank sheet demarcating start of input sheets.</t>
  </si>
  <si>
    <t>To allow for dropdown functionality in Outputs sheet. This sheet is output-focused and not intended for editing.</t>
  </si>
  <si>
    <t>High Demand</t>
  </si>
  <si>
    <t>Low Demand</t>
  </si>
  <si>
    <r>
      <rPr>
        <vertAlign val="superscript"/>
        <sz val="11"/>
        <color theme="1"/>
        <rFont val="Aptos Narrow"/>
        <family val="2"/>
        <scheme val="minor"/>
      </rPr>
      <t>1.</t>
    </r>
    <r>
      <rPr>
        <sz val="11"/>
        <color theme="1"/>
        <rFont val="Aptos Narrow"/>
        <family val="2"/>
        <scheme val="minor"/>
      </rPr>
      <t xml:space="preserve"> Region and occupation cross-breaks not estimated due to volatility amidst suppression; as such, if regional splits are selected, </t>
    </r>
    <r>
      <rPr>
        <b/>
        <u/>
        <sz val="11"/>
        <color theme="1"/>
        <rFont val="Aptos Narrow"/>
        <family val="2"/>
        <scheme val="minor"/>
      </rPr>
      <t>only refer to the role level splits</t>
    </r>
  </si>
  <si>
    <r>
      <rPr>
        <vertAlign val="superscript"/>
        <sz val="11"/>
        <color theme="1"/>
        <rFont val="Aptos Narrow"/>
        <family val="2"/>
        <scheme val="minor"/>
      </rPr>
      <t>1.</t>
    </r>
    <r>
      <rPr>
        <sz val="11"/>
        <color theme="1"/>
        <rFont val="Aptos Narrow"/>
        <family val="2"/>
        <scheme val="minor"/>
      </rPr>
      <t xml:space="preserve"> Occupation split does not account for Redployment Potential</t>
    </r>
  </si>
  <si>
    <r>
      <rPr>
        <vertAlign val="superscript"/>
        <sz val="11"/>
        <color theme="1"/>
        <rFont val="Aptos Narrow"/>
        <family val="2"/>
        <scheme val="minor"/>
      </rPr>
      <t>2.</t>
    </r>
    <r>
      <rPr>
        <sz val="11"/>
        <color theme="1"/>
        <rFont val="Aptos Narrow"/>
        <family val="2"/>
        <scheme val="minor"/>
      </rPr>
      <t xml:space="preserve"> Region and occupation cross-breaks not estimated due to volatility amidst suppression; as such, if regional splits are selected, </t>
    </r>
    <r>
      <rPr>
        <b/>
        <u/>
        <sz val="11"/>
        <color theme="1"/>
        <rFont val="Aptos Narrow"/>
        <family val="2"/>
        <scheme val="minor"/>
      </rPr>
      <t>only refer to the role level splits</t>
    </r>
  </si>
  <si>
    <r>
      <t>Labour Demand - Occupation Level Split in Wales</t>
    </r>
    <r>
      <rPr>
        <b/>
        <vertAlign val="superscript"/>
        <sz val="11"/>
        <color theme="1"/>
        <rFont val="Aptos Narrow"/>
        <family val="2"/>
        <scheme val="minor"/>
      </rPr>
      <t>1</t>
    </r>
  </si>
  <si>
    <r>
      <t>Labour Supply - Occupation Level Split in Wales</t>
    </r>
    <r>
      <rPr>
        <b/>
        <vertAlign val="superscript"/>
        <sz val="11"/>
        <color theme="1"/>
        <rFont val="Aptos Narrow"/>
        <family val="2"/>
        <scheme val="minor"/>
      </rPr>
      <t>1,2</t>
    </r>
  </si>
  <si>
    <t>&lt;- change to adjust for retrofit delivery scenario</t>
  </si>
  <si>
    <t>&lt;- change for regional insights</t>
  </si>
  <si>
    <t>&lt;- change to adjust for redployment potential</t>
  </si>
  <si>
    <t>&lt;- change to adjust for apprenticeship funding</t>
  </si>
  <si>
    <t>&lt;- change to adjust for out-commuting</t>
  </si>
  <si>
    <t xml:space="preserve">Note: regional workforce gaps are indicative and are derived by allocating national labour demand and supply using proportional regional shares, rather than by modelling fully independent regional labour markets. </t>
  </si>
  <si>
    <t xml:space="preserve">             As a result, regional gaps are not expected to sum exactly to the national workforce gap.</t>
  </si>
  <si>
    <t xml:space="preserve">             Regional results should therefore be interpreted as illustrating the geographic distribution of workforce pressures, not as additive components of the national total.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</si>
</sst>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65" formatCode="#,##0;\(#,##0\)"/>
    <numFmt numFmtId="166" formatCode="#,##0;\(#,##0\);\-"/>
  </numFmts>
  <fonts count="1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b/>
      <sz val="11"/>
      <color rgb="FFFFFFFF"/>
      <name val="Aptos Narrow"/>
      <family val="2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vertAlign val="superscript"/>
      <sz val="11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8FFF4"/>
        <bgColor rgb="FFF8FFF4"/>
      </patternFill>
    </fill>
    <fill>
      <patternFill patternType="solid">
        <fgColor rgb="FF008C9B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7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0" borderId="0" xfId="0" applyFont="1"/>
    <xf numFmtId="3" fontId="0" fillId="0" borderId="1" xfId="0" applyNumberFormat="1" applyBorder="1"/>
    <xf numFmtId="3" fontId="0" fillId="3" borderId="2" xfId="0" applyNumberFormat="1" applyFill="1" applyBorder="1"/>
    <xf numFmtId="3" fontId="0" fillId="3" borderId="3" xfId="0" applyNumberFormat="1" applyFill="1" applyBorder="1"/>
    <xf numFmtId="0" fontId="0" fillId="3" borderId="3" xfId="0" applyFill="1" applyBorder="1" applyAlignment="1">
      <alignment horizontal="center"/>
    </xf>
    <xf numFmtId="0" fontId="0" fillId="3" borderId="3" xfId="0" applyFill="1" applyBorder="1"/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1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3" fontId="0" fillId="3" borderId="1" xfId="0" applyNumberFormat="1" applyFill="1" applyBorder="1"/>
    <xf numFmtId="0" fontId="0" fillId="3" borderId="1" xfId="0" applyFill="1" applyBorder="1"/>
    <xf numFmtId="3" fontId="5" fillId="4" borderId="1" xfId="0" applyNumberFormat="1" applyFont="1" applyFill="1" applyBorder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6" fillId="5" borderId="3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center" vertical="center" wrapText="1"/>
    </xf>
    <xf numFmtId="3" fontId="5" fillId="4" borderId="1" xfId="1" applyNumberFormat="1" applyFont="1" applyFill="1" applyBorder="1"/>
    <xf numFmtId="0" fontId="5" fillId="4" borderId="1" xfId="1" applyFont="1" applyFill="1" applyBorder="1" applyAlignment="1">
      <alignment horizontal="center"/>
    </xf>
    <xf numFmtId="0" fontId="5" fillId="4" borderId="1" xfId="1" applyFont="1" applyFill="1" applyBorder="1"/>
    <xf numFmtId="0" fontId="6" fillId="5" borderId="3" xfId="1" applyFont="1" applyFill="1" applyBorder="1" applyAlignment="1">
      <alignment horizontal="left" vertical="center" wrapText="1"/>
    </xf>
    <xf numFmtId="0" fontId="6" fillId="5" borderId="2" xfId="1" applyFont="1" applyFill="1" applyBorder="1" applyAlignment="1">
      <alignment horizontal="left" vertical="center" wrapText="1"/>
    </xf>
    <xf numFmtId="0" fontId="6" fillId="5" borderId="3" xfId="1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1" xfId="0" applyBorder="1"/>
    <xf numFmtId="9" fontId="0" fillId="0" borderId="0" xfId="0" applyNumberFormat="1"/>
    <xf numFmtId="164" fontId="0" fillId="0" borderId="0" xfId="2" applyNumberFormat="1" applyFont="1"/>
    <xf numFmtId="0" fontId="3" fillId="0" borderId="7" xfId="0" applyFont="1" applyBorder="1" applyAlignment="1">
      <alignment horizontal="left" indent="1"/>
    </xf>
    <xf numFmtId="0" fontId="4" fillId="0" borderId="1" xfId="0" applyFont="1" applyBorder="1"/>
    <xf numFmtId="0" fontId="3" fillId="0" borderId="8" xfId="0" applyFont="1" applyBorder="1" applyAlignment="1">
      <alignment horizontal="left" indent="1"/>
    </xf>
    <xf numFmtId="0" fontId="3" fillId="0" borderId="9" xfId="0" applyFont="1" applyBorder="1" applyAlignment="1">
      <alignment horizontal="left" indent="1"/>
    </xf>
    <xf numFmtId="0" fontId="1" fillId="2" borderId="0" xfId="0" applyFont="1" applyFill="1"/>
    <xf numFmtId="0" fontId="1" fillId="2" borderId="10" xfId="0" applyFont="1" applyFill="1" applyBorder="1"/>
    <xf numFmtId="0" fontId="0" fillId="0" borderId="7" xfId="0" applyBorder="1" applyAlignment="1">
      <alignment horizontal="left" indent="1"/>
    </xf>
    <xf numFmtId="0" fontId="4" fillId="0" borderId="6" xfId="0" applyFont="1" applyBorder="1" applyAlignment="1">
      <alignment horizontal="center"/>
    </xf>
    <xf numFmtId="165" fontId="0" fillId="0" borderId="0" xfId="3" applyNumberFormat="1" applyFont="1"/>
    <xf numFmtId="0" fontId="1" fillId="2" borderId="6" xfId="0" applyFont="1" applyFill="1" applyBorder="1"/>
    <xf numFmtId="165" fontId="0" fillId="0" borderId="6" xfId="3" applyNumberFormat="1" applyFont="1" applyBorder="1"/>
    <xf numFmtId="0" fontId="4" fillId="6" borderId="12" xfId="0" applyFont="1" applyFill="1" applyBorder="1"/>
    <xf numFmtId="165" fontId="4" fillId="6" borderId="12" xfId="3" applyNumberFormat="1" applyFont="1" applyFill="1" applyBorder="1"/>
    <xf numFmtId="166" fontId="0" fillId="0" borderId="0" xfId="3" applyNumberFormat="1" applyFont="1"/>
    <xf numFmtId="0" fontId="1" fillId="2" borderId="13" xfId="0" applyFont="1" applyFill="1" applyBorder="1"/>
    <xf numFmtId="0" fontId="1" fillId="2" borderId="14" xfId="0" applyFont="1" applyFill="1" applyBorder="1"/>
    <xf numFmtId="0" fontId="0" fillId="0" borderId="0" xfId="0" applyAlignment="1">
      <alignment horizontal="left" indent="1"/>
    </xf>
    <xf numFmtId="9" fontId="9" fillId="0" borderId="0" xfId="2" applyFont="1"/>
    <xf numFmtId="0" fontId="1" fillId="2" borderId="15" xfId="0" applyFont="1" applyFill="1" applyBorder="1"/>
    <xf numFmtId="0" fontId="0" fillId="0" borderId="0" xfId="0" applyAlignment="1">
      <alignment horizontal="left" indent="2"/>
    </xf>
    <xf numFmtId="0" fontId="9" fillId="0" borderId="0" xfId="0" applyFont="1" applyAlignment="1">
      <alignment horizontal="left" indent="2"/>
    </xf>
    <xf numFmtId="0" fontId="9" fillId="0" borderId="0" xfId="0" applyFont="1"/>
    <xf numFmtId="0" fontId="4" fillId="0" borderId="6" xfId="0" applyFont="1" applyBorder="1" applyAlignment="1">
      <alignment horizontal="left" indent="1"/>
    </xf>
    <xf numFmtId="3" fontId="0" fillId="0" borderId="0" xfId="3" applyNumberFormat="1" applyFont="1"/>
    <xf numFmtId="3" fontId="4" fillId="6" borderId="12" xfId="3" applyNumberFormat="1" applyFont="1" applyFill="1" applyBorder="1"/>
    <xf numFmtId="165" fontId="0" fillId="0" borderId="0" xfId="0" applyNumberFormat="1"/>
    <xf numFmtId="3" fontId="0" fillId="0" borderId="0" xfId="0" applyNumberFormat="1"/>
    <xf numFmtId="0" fontId="0" fillId="0" borderId="21" xfId="0" applyBorder="1"/>
    <xf numFmtId="0" fontId="11" fillId="0" borderId="21" xfId="0" applyFont="1" applyBorder="1" applyAlignment="1">
      <alignment wrapText="1"/>
    </xf>
    <xf numFmtId="0" fontId="12" fillId="0" borderId="0" xfId="0" applyFont="1"/>
    <xf numFmtId="0" fontId="13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0" fillId="8" borderId="17" xfId="0" applyFont="1" applyFill="1" applyBorder="1" applyAlignment="1">
      <alignment vertical="center"/>
    </xf>
    <xf numFmtId="0" fontId="10" fillId="8" borderId="22" xfId="0" applyFont="1" applyFill="1" applyBorder="1" applyAlignment="1">
      <alignment vertical="center"/>
    </xf>
    <xf numFmtId="0" fontId="10" fillId="8" borderId="24" xfId="0" applyFont="1" applyFill="1" applyBorder="1" applyAlignment="1">
      <alignment vertical="center"/>
    </xf>
    <xf numFmtId="0" fontId="0" fillId="0" borderId="11" xfId="0" applyBorder="1"/>
    <xf numFmtId="0" fontId="0" fillId="0" borderId="16" xfId="0" applyBorder="1"/>
    <xf numFmtId="0" fontId="0" fillId="0" borderId="14" xfId="0" applyBorder="1"/>
    <xf numFmtId="0" fontId="0" fillId="0" borderId="13" xfId="0" applyBorder="1"/>
    <xf numFmtId="0" fontId="0" fillId="7" borderId="0" xfId="0" applyFill="1"/>
    <xf numFmtId="0" fontId="4" fillId="0" borderId="6" xfId="0" applyFont="1" applyBorder="1"/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17" fontId="11" fillId="0" borderId="10" xfId="0" applyNumberFormat="1" applyFont="1" applyBorder="1" applyAlignment="1">
      <alignment horizontal="center" vertical="center"/>
    </xf>
    <xf numFmtId="17" fontId="11" fillId="0" borderId="12" xfId="0" applyNumberFormat="1" applyFont="1" applyBorder="1" applyAlignment="1">
      <alignment horizontal="center" vertical="center"/>
    </xf>
    <xf numFmtId="17" fontId="11" fillId="0" borderId="23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4">
    <cellStyle name="Comma" xfId="3" builtinId="3"/>
    <cellStyle name="Normal" xfId="0" builtinId="0"/>
    <cellStyle name="Normal 2" xfId="1" xr:uid="{58617A78-07EF-4A6D-B1BD-AB79CD8DBD06}"/>
    <cellStyle name="Per cent" xfId="2" builtinId="5"/>
  </cellStyles>
  <dxfs count="4">
    <dxf>
      <alignment horizontal="left" vertical="center" textRotation="0" wrapText="1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</dxf>
  </dxfs>
  <tableStyles count="0" defaultTableStyle="TableStyleMedium2" defaultPivotStyle="PivotStyleLight16"/>
  <colors>
    <mruColors>
      <color rgb="FF008C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428624</xdr:colOff>
      <xdr:row>1</xdr:row>
      <xdr:rowOff>157444</xdr:rowOff>
    </xdr:from>
    <xdr:to>
      <xdr:col>23</xdr:col>
      <xdr:colOff>449035</xdr:colOff>
      <xdr:row>29</xdr:row>
      <xdr:rowOff>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C8515A4-009E-4D5D-B18D-E676C18DDE87}"/>
            </a:ext>
          </a:extLst>
        </xdr:cNvPr>
        <xdr:cNvSpPr txBox="1"/>
      </xdr:nvSpPr>
      <xdr:spPr>
        <a:xfrm>
          <a:off x="11423195" y="347944"/>
          <a:ext cx="12307661" cy="912262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400" b="1" u="sng"/>
            <a:t>Instructions</a:t>
          </a:r>
        </a:p>
        <a:p>
          <a:endParaRPr lang="en-GB" sz="1400" b="1" u="sng" baseline="0"/>
        </a:p>
        <a:p>
          <a:r>
            <a:rPr lang="en-GB" sz="1400" b="0" u="none" baseline="0"/>
            <a:t>1. Begin on the </a:t>
          </a:r>
          <a:r>
            <a:rPr lang="en-GB" sz="1400" b="1" u="none" baseline="0"/>
            <a:t>Outputs</a:t>
          </a:r>
          <a:r>
            <a:rPr lang="en-GB" sz="1400" b="0" u="none" baseline="0"/>
            <a:t> sheet</a:t>
          </a:r>
        </a:p>
        <a:p>
          <a:r>
            <a:rPr lang="en-GB" sz="1400" b="0" u="none" baseline="0"/>
            <a:t>2. Select or adjust the assumptions you wish to test</a:t>
          </a:r>
        </a:p>
        <a:p>
          <a:r>
            <a:rPr lang="en-GB" sz="1400" b="0" u="none" baseline="0"/>
            <a:t>3. Review labour demand, labour supply and workforce gap calculations</a:t>
          </a:r>
        </a:p>
        <a:p>
          <a:endParaRPr lang="en-GB" sz="1600" b="0" u="none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GB" sz="14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User-adjustable inputs (dropdown functionality)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GB" sz="1400" b="1" u="sng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GB" sz="1400" b="1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Overall -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GB" sz="1400" b="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</a:t>
          </a:r>
          <a:r>
            <a:rPr lang="en-GB" sz="1400" b="0" u="non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Region (</a:t>
          </a:r>
          <a:r>
            <a:rPr lang="en-GB" sz="1400" b="1" u="non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Outputs - Cell F2</a:t>
          </a:r>
          <a:r>
            <a:rPr lang="en-GB" sz="1400" b="0" u="non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):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GB" sz="1400" b="0" u="non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 select whether you would like to see Wales-level insights, or sub-national insights. Do note that region and occupation cross-breaks not estimated due to volatility amidst suppression. As such, if regional splits are selected, only refer to the role-level splits (i.e., direct, support, supervisory)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GB" sz="1400" b="0" u="none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en-GB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Labour Demand - </a:t>
          </a:r>
          <a:endParaRPr lang="en-GB" sz="1400">
            <a:effectLst/>
          </a:endParaRPr>
        </a:p>
        <a:p>
          <a:pPr eaLnBrk="1" fontAlgn="auto" latinLnBrk="0" hangingPunct="1"/>
          <a:r>
            <a:rPr lang="en-GB" sz="14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Demand Scenario (</a:t>
          </a:r>
          <a:r>
            <a:rPr lang="en-GB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Outputs - Cell F6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): </a:t>
          </a:r>
          <a:endParaRPr lang="en-GB" sz="1400">
            <a:effectLst/>
          </a:endParaRPr>
        </a:p>
        <a:p>
          <a:pPr eaLnBrk="1" fontAlgn="auto" latinLnBrk="0" hangingPunct="1"/>
          <a:r>
            <a:rPr lang="en-GB" sz="1400"/>
            <a:t>Users can select between the different delivery pathways modelled  These determine the scale and timing of labour demand.</a:t>
          </a:r>
          <a:endParaRPr lang="en-GB" sz="1400" b="0" u="none">
            <a:effectLst/>
          </a:endParaRPr>
        </a:p>
        <a:p>
          <a:endParaRPr lang="en-GB" sz="1100"/>
        </a:p>
        <a:p>
          <a:pPr eaLnBrk="1" fontAlgn="auto" latinLnBrk="0" hangingPunct="1"/>
          <a:r>
            <a:rPr lang="en-GB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Labour Supply - </a:t>
          </a:r>
          <a:endParaRPr lang="en-GB" sz="1400">
            <a:effectLst/>
          </a:endParaRPr>
        </a:p>
        <a:p>
          <a:pPr eaLnBrk="1" fontAlgn="auto" latinLnBrk="0" hangingPunct="1"/>
          <a:r>
            <a:rPr lang="en-GB" sz="14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400"/>
            <a:t>Redeployment assumptions 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en-GB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Outputs - Cell R6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): </a:t>
          </a:r>
          <a:endParaRPr lang="en-GB" sz="1400">
            <a:effectLst/>
          </a:endParaRPr>
        </a:p>
        <a:p>
          <a:pPr eaLnBrk="1" fontAlgn="auto" latinLnBrk="0" hangingPunct="1"/>
          <a:r>
            <a:rPr lang="en-GB" sz="1400"/>
            <a:t>Allows users to explore low or high redeployment scenarios, representing the share of workers from adjacent occupations who could potentially transition into retrofit roles. Do</a:t>
          </a:r>
          <a:r>
            <a:rPr lang="en-GB" sz="1400" baseline="0"/>
            <a:t> note that o</a:t>
          </a:r>
          <a:r>
            <a:rPr lang="en-GB" sz="1400"/>
            <a:t>ccupation split does not allow for redployment to be analysed,</a:t>
          </a:r>
          <a:r>
            <a:rPr lang="en-GB" sz="1400" baseline="0"/>
            <a:t> so only role-level splits 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(i.e., direct, support, supervisory) shoudl be reviewed if redployment is enabled. </a:t>
          </a:r>
        </a:p>
        <a:p>
          <a:pPr eaLnBrk="1" fontAlgn="auto" latinLnBrk="0" hangingPunct="1"/>
          <a:endParaRPr lang="en-GB" sz="1400"/>
        </a:p>
        <a:p>
          <a:pPr eaLnBrk="1" fontAlgn="auto" latinLnBrk="0" hangingPunct="1"/>
          <a:r>
            <a:rPr lang="en-GB" sz="14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Apprenticeship</a:t>
          </a:r>
          <a:r>
            <a:rPr lang="en-GB" sz="14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funding assumptions 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en-GB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Outputs - Cell R7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): </a:t>
          </a:r>
          <a:endParaRPr lang="en-GB" sz="1400">
            <a:effectLst/>
          </a:endParaRPr>
        </a:p>
        <a:p>
          <a:pPr eaLnBrk="1" fontAlgn="auto" latinLnBrk="0" hangingPunct="1"/>
          <a:r>
            <a:rPr lang="en-GB" sz="1400"/>
            <a:t>Controls the assumed growth rate of apprenticeship funding, which affects future labour supply via training completions.</a:t>
          </a:r>
        </a:p>
        <a:p>
          <a:pPr eaLnBrk="1" fontAlgn="auto" latinLnBrk="0" hangingPunct="1"/>
          <a:endParaRPr lang="en-GB" sz="1400"/>
        </a:p>
        <a:p>
          <a:pPr eaLnBrk="1" fontAlgn="auto" latinLnBrk="0" hangingPunct="1"/>
          <a:r>
            <a:rPr lang="en-GB" sz="14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Apprenticeship</a:t>
          </a:r>
          <a:r>
            <a:rPr lang="en-GB" sz="14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funding assumptions 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en-GB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Outputs - Cell R8</a:t>
          </a:r>
          <a:r>
            <a:rPr lang="en-GB" sz="14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): </a:t>
          </a:r>
          <a:endParaRPr lang="en-GB" sz="1400">
            <a:effectLst/>
          </a:endParaRPr>
        </a:p>
        <a:p>
          <a:pPr eaLnBrk="1" fontAlgn="auto" latinLnBrk="0" hangingPunct="1"/>
          <a:r>
            <a:rPr lang="en-GB" sz="1400"/>
            <a:t>Adjusts the degree to which workers resident in Wales are assumed to commute to England, reducing effective labour supply available for retrofit delivery.</a:t>
          </a:r>
        </a:p>
        <a:p>
          <a:pPr eaLnBrk="1" fontAlgn="auto" latinLnBrk="0" hangingPunct="1"/>
          <a:endParaRPr lang="en-GB" sz="1400"/>
        </a:p>
        <a:p>
          <a:pPr eaLnBrk="1" fontAlgn="auto" latinLnBrk="0" hangingPunct="1"/>
          <a:r>
            <a:rPr lang="en-GB" sz="1400"/>
            <a:t>All inputs are designed to be explored individually or in combination.</a:t>
          </a:r>
        </a:p>
        <a:p>
          <a:pPr eaLnBrk="1" fontAlgn="auto" latinLnBrk="0" hangingPunct="1"/>
          <a:endParaRPr lang="en-GB" sz="14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GB" sz="14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Interpreting outputs</a:t>
          </a:r>
          <a:endParaRPr lang="en-GB" sz="1400">
            <a:effectLst/>
          </a:endParaRPr>
        </a:p>
        <a:p>
          <a:r>
            <a:rPr lang="en-GB" sz="1400"/>
            <a:t>Key outputs are presented in </a:t>
          </a:r>
          <a:r>
            <a:rPr lang="en-GB" sz="1400" b="1"/>
            <a:t>absolute terms</a:t>
          </a:r>
          <a:r>
            <a:rPr lang="en-GB" sz="1400"/>
            <a:t> .</a:t>
          </a:r>
        </a:p>
        <a:p>
          <a:pPr marL="285750" indent="-285750">
            <a:buFont typeface="Arial" panose="020B0604020202020204" pitchFamily="34" charset="0"/>
            <a:buChar char="•"/>
          </a:pPr>
          <a:r>
            <a:rPr lang="en-GB" sz="1400" b="1"/>
            <a:t>Labour demand</a:t>
          </a:r>
          <a:r>
            <a:rPr lang="en-GB" sz="1400"/>
            <a:t> represents the number of workers required to deliver retrofit activity in a given year.</a:t>
          </a:r>
        </a:p>
        <a:p>
          <a:pPr marL="285750" indent="-285750">
            <a:buFont typeface="Arial" panose="020B0604020202020204" pitchFamily="34" charset="0"/>
            <a:buChar char="•"/>
          </a:pPr>
          <a:r>
            <a:rPr lang="en-GB" sz="1400" b="1"/>
            <a:t>Labour supply</a:t>
          </a:r>
          <a:r>
            <a:rPr lang="en-GB" sz="1400"/>
            <a:t> represents the number of workers available, after accounting for training inflows, retirements, redeployment assumptions, and out-commuting.</a:t>
          </a:r>
        </a:p>
        <a:p>
          <a:pPr marL="285750" indent="-285750">
            <a:buFont typeface="Arial" panose="020B0604020202020204" pitchFamily="34" charset="0"/>
            <a:buChar char="•"/>
          </a:pPr>
          <a:r>
            <a:rPr lang="en-GB" sz="1400" b="1"/>
            <a:t>Workforce gap</a:t>
          </a:r>
          <a:r>
            <a:rPr lang="en-GB" sz="1400"/>
            <a:t> is calculated as labour demand minus labour supply.</a:t>
          </a:r>
        </a:p>
        <a:p>
          <a:endParaRPr lang="en-GB" sz="1400"/>
        </a:p>
        <a:p>
          <a:r>
            <a:rPr lang="en-GB" sz="1400"/>
            <a:t>Positive workforce gaps indicate shortages.</a:t>
          </a:r>
          <a:r>
            <a:rPr lang="en-GB" sz="1400" baseline="0"/>
            <a:t> </a:t>
          </a:r>
          <a:r>
            <a:rPr lang="en-GB" sz="1400"/>
            <a:t>Negative workforce gaps indicate a surplus of workers relative to demand.</a:t>
          </a:r>
        </a:p>
        <a:p>
          <a:pPr eaLnBrk="1" fontAlgn="auto" latinLnBrk="0" hangingPunct="1"/>
          <a:endParaRPr lang="en-GB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1018630</xdr:colOff>
      <xdr:row>42</xdr:row>
      <xdr:rowOff>165192</xdr:rowOff>
    </xdr:from>
    <xdr:to>
      <xdr:col>26</xdr:col>
      <xdr:colOff>381000</xdr:colOff>
      <xdr:row>61</xdr:row>
      <xdr:rowOff>149679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98E64AD-D9C2-237B-7C7B-285582806148}"/>
            </a:ext>
          </a:extLst>
        </xdr:cNvPr>
        <xdr:cNvSpPr txBox="1"/>
      </xdr:nvSpPr>
      <xdr:spPr>
        <a:xfrm>
          <a:off x="14231166" y="7540263"/>
          <a:ext cx="11078120" cy="334545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1600" b="1" u="sng">
              <a:solidFill>
                <a:sysClr val="windowText" lastClr="000000"/>
              </a:solidFill>
            </a:rPr>
            <a:t>Note on interpretation of outputs</a:t>
          </a:r>
        </a:p>
        <a:p>
          <a:pPr algn="l"/>
          <a:endParaRPr lang="en-GB" sz="1100" b="1">
            <a:solidFill>
              <a:sysClr val="windowText" lastClr="000000"/>
            </a:solidFill>
          </a:endParaRPr>
        </a:p>
        <a:p>
          <a:pPr algn="l"/>
          <a:r>
            <a:rPr lang="en-GB" sz="1600">
              <a:solidFill>
                <a:sysClr val="windowText" lastClr="000000"/>
              </a:solidFill>
            </a:rPr>
            <a:t>The level of detail available in the outputs depends on the geographic scope and labour supply assumptions selected.</a:t>
          </a:r>
        </a:p>
        <a:p>
          <a:pPr algn="l"/>
          <a:endParaRPr lang="en-GB" sz="1600">
            <a:solidFill>
              <a:sysClr val="windowText" lastClr="000000"/>
            </a:solidFill>
          </a:endParaRPr>
        </a:p>
        <a:p>
          <a:pPr algn="l"/>
          <a:r>
            <a:rPr lang="en-GB" sz="1600" b="0">
              <a:solidFill>
                <a:sysClr val="windowText" lastClr="000000"/>
              </a:solidFill>
            </a:rPr>
            <a:t>Where </a:t>
          </a:r>
          <a:r>
            <a:rPr lang="en-GB" sz="1600" b="1">
              <a:solidFill>
                <a:sysClr val="windowText" lastClr="000000"/>
              </a:solidFill>
            </a:rPr>
            <a:t>Wales (national) </a:t>
          </a:r>
          <a:r>
            <a:rPr lang="en-GB" sz="1600" b="0">
              <a:solidFill>
                <a:sysClr val="windowText" lastClr="000000"/>
              </a:solidFill>
            </a:rPr>
            <a:t>is selected, results can be interpreted at </a:t>
          </a:r>
          <a:r>
            <a:rPr lang="en-GB" sz="1600" b="0" u="sng">
              <a:solidFill>
                <a:sysClr val="windowText" lastClr="000000"/>
              </a:solidFill>
            </a:rPr>
            <a:t>both the role level </a:t>
          </a:r>
          <a:r>
            <a:rPr lang="en-GB" sz="1600" b="0">
              <a:solidFill>
                <a:sysClr val="windowText" lastClr="000000"/>
              </a:solidFill>
            </a:rPr>
            <a:t>(direct, support, supervisory) </a:t>
          </a:r>
          <a:r>
            <a:rPr lang="en-GB" sz="1600" b="0" u="sng">
              <a:solidFill>
                <a:sysClr val="windowText" lastClr="000000"/>
              </a:solidFill>
            </a:rPr>
            <a:t>and the occupational level</a:t>
          </a:r>
          <a:r>
            <a:rPr lang="en-GB" sz="1600" b="0" u="none">
              <a:solidFill>
                <a:sysClr val="windowText" lastClr="000000"/>
              </a:solidFill>
            </a:rPr>
            <a:t> </a:t>
          </a:r>
          <a:r>
            <a:rPr lang="en-GB" sz="1600" b="0">
              <a:solidFill>
                <a:sysClr val="windowText" lastClr="000000"/>
              </a:solidFill>
            </a:rPr>
            <a:t>(4-digit SOC) across all demand and supply scenarios.</a:t>
          </a:r>
          <a:r>
            <a:rPr lang="en-GB" sz="1600" b="0" baseline="0">
              <a:solidFill>
                <a:sysClr val="windowText" lastClr="000000"/>
              </a:solidFill>
            </a:rPr>
            <a:t> </a:t>
          </a:r>
          <a:r>
            <a:rPr lang="en-GB" sz="1600" b="0">
              <a:solidFill>
                <a:sysClr val="windowText" lastClr="000000"/>
              </a:solidFill>
            </a:rPr>
            <a:t>The sole exception is where redeployment scenarios (high redeployment,</a:t>
          </a:r>
          <a:r>
            <a:rPr lang="en-GB" sz="1600" b="0" baseline="0">
              <a:solidFill>
                <a:sysClr val="windowText" lastClr="000000"/>
              </a:solidFill>
            </a:rPr>
            <a:t> low redeployment)</a:t>
          </a:r>
          <a:r>
            <a:rPr lang="en-GB" sz="1600" b="0">
              <a:solidFill>
                <a:sysClr val="windowText" lastClr="000000"/>
              </a:solidFill>
            </a:rPr>
            <a:t> are selected under labour supply. In these cases, outputs should be interpreted at the role level only, as redeployment estimates are not modelled at the occupational level.</a:t>
          </a:r>
        </a:p>
        <a:p>
          <a:pPr algn="l"/>
          <a:endParaRPr lang="en-GB" sz="1600" b="0">
            <a:solidFill>
              <a:sysClr val="windowText" lastClr="000000"/>
            </a:solidFill>
          </a:endParaRPr>
        </a:p>
        <a:p>
          <a:pPr algn="l"/>
          <a:r>
            <a:rPr lang="en-GB" sz="1600" b="0">
              <a:solidFill>
                <a:sysClr val="windowText" lastClr="000000"/>
              </a:solidFill>
            </a:rPr>
            <a:t>Where </a:t>
          </a:r>
          <a:r>
            <a:rPr lang="en-GB" sz="1600" b="1">
              <a:solidFill>
                <a:sysClr val="windowText" lastClr="000000"/>
              </a:solidFill>
            </a:rPr>
            <a:t>a sub-national region </a:t>
          </a:r>
          <a:r>
            <a:rPr lang="en-GB" sz="1600" b="0">
              <a:solidFill>
                <a:sysClr val="windowText" lastClr="000000"/>
              </a:solidFill>
            </a:rPr>
            <a:t>is selected, results should be interpreted </a:t>
          </a:r>
          <a:r>
            <a:rPr lang="en-GB" sz="1600" b="0" u="sng">
              <a:solidFill>
                <a:sysClr val="windowText" lastClr="000000"/>
              </a:solidFill>
            </a:rPr>
            <a:t>at the role level only</a:t>
          </a:r>
          <a:r>
            <a:rPr lang="en-GB" sz="1600" b="0">
              <a:solidFill>
                <a:sysClr val="windowText" lastClr="000000"/>
              </a:solidFill>
            </a:rPr>
            <a:t>, regardless of selection of demand and supply scenarios. Granular occupational-level breakdowns by sub-national region are subject to sample suppression in the underlying datasets, and therefore are not sufficiently robust for detailed interpretation.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E100E0-B48C-4568-AEA0-931B72E5DA82}" name="Table11" displayName="Table11" ref="B11:E20" totalsRowShown="0" headerRowDxfId="3" dataCellStyle="Normal">
  <autoFilter ref="B11:E20" xr:uid="{13B4F87A-03EE-48C9-B4BF-B4CE40C676DA}"/>
  <tableColumns count="4">
    <tableColumn id="1" xr3:uid="{8131F9B1-9E43-4850-A4BA-DAF7447F81B1}" name="Sheet" dataDxfId="2" dataCellStyle="Normal"/>
    <tableColumn id="2" xr3:uid="{56647C22-0CFA-49C7-8690-B50E2E2C35C2}" name="Type" dataDxfId="1" dataCellStyle="Normal"/>
    <tableColumn id="3" xr3:uid="{4B91AE82-8912-4780-BC84-B112C767CDA0}" name="Description" dataDxfId="0" dataCellStyle="Normal"/>
    <tableColumn id="4" xr3:uid="{1FE809E2-F68B-4E04-950E-628BA5029AD7}" name="Source" dataCellStyle="Normal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Theme1">
  <a:themeElements>
    <a:clrScheme name="Custom 1">
      <a:dk1>
        <a:srgbClr val="000000"/>
      </a:dk1>
      <a:lt1>
        <a:srgbClr val="FFFFFF"/>
      </a:lt1>
      <a:dk2>
        <a:srgbClr val="008C9B"/>
      </a:dk2>
      <a:lt2>
        <a:srgbClr val="EEECE1"/>
      </a:lt2>
      <a:accent1>
        <a:srgbClr val="D8FFC9"/>
      </a:accent1>
      <a:accent2>
        <a:srgbClr val="00AEEF"/>
      </a:accent2>
      <a:accent3>
        <a:srgbClr val="6D6E71"/>
      </a:accent3>
      <a:accent4>
        <a:srgbClr val="BCBEC0"/>
      </a:accent4>
      <a:accent5>
        <a:srgbClr val="ED1C24"/>
      </a:accent5>
      <a:accent6>
        <a:srgbClr val="004A53"/>
      </a:accent6>
      <a:hlink>
        <a:srgbClr val="467886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BA68-5F05-405F-97D2-4C359B618CEE}">
  <sheetPr>
    <tabColor rgb="FFC00000"/>
  </sheetPr>
  <dimension ref="B2:G64"/>
  <sheetViews>
    <sheetView showGridLines="0" tabSelected="1" zoomScale="70" zoomScaleNormal="70" workbookViewId="0">
      <selection activeCell="C3" sqref="C3:F3"/>
    </sheetView>
  </sheetViews>
  <sheetFormatPr defaultRowHeight="14.5" x14ac:dyDescent="0.35"/>
  <cols>
    <col min="1" max="1" width="6.36328125" customWidth="1"/>
    <col min="2" max="2" width="26.6328125" bestFit="1" customWidth="1"/>
    <col min="3" max="3" width="12.90625" bestFit="1" customWidth="1"/>
    <col min="4" max="4" width="91.54296875" bestFit="1" customWidth="1"/>
    <col min="5" max="5" width="13.54296875" bestFit="1" customWidth="1"/>
    <col min="6" max="6" width="13.6328125" customWidth="1"/>
    <col min="7" max="7" width="27.6328125" customWidth="1"/>
    <col min="8" max="8" width="18.6328125" customWidth="1"/>
  </cols>
  <sheetData>
    <row r="2" spans="2:7" ht="15" thickBot="1" x14ac:dyDescent="0.4"/>
    <row r="3" spans="2:7" ht="22.5" customHeight="1" x14ac:dyDescent="0.35">
      <c r="B3" s="72" t="s">
        <v>70</v>
      </c>
      <c r="C3" s="84" t="s">
        <v>96</v>
      </c>
      <c r="D3" s="85"/>
      <c r="E3" s="85"/>
      <c r="F3" s="86"/>
      <c r="G3" s="65"/>
    </row>
    <row r="4" spans="2:7" ht="22.5" customHeight="1" x14ac:dyDescent="0.35">
      <c r="B4" s="73" t="s">
        <v>71</v>
      </c>
      <c r="C4" s="87">
        <v>46041</v>
      </c>
      <c r="D4" s="88"/>
      <c r="E4" s="88"/>
      <c r="F4" s="89"/>
    </row>
    <row r="5" spans="2:7" ht="22.5" customHeight="1" x14ac:dyDescent="0.35">
      <c r="B5" s="73" t="s">
        <v>72</v>
      </c>
      <c r="C5" s="90" t="s">
        <v>97</v>
      </c>
      <c r="D5" s="91"/>
      <c r="E5" s="91"/>
      <c r="F5" s="92"/>
      <c r="G5" s="65"/>
    </row>
    <row r="6" spans="2:7" ht="61.5" customHeight="1" x14ac:dyDescent="0.35">
      <c r="B6" s="73" t="s">
        <v>73</v>
      </c>
      <c r="C6" s="93" t="s">
        <v>98</v>
      </c>
      <c r="D6" s="94"/>
      <c r="E6" s="94"/>
      <c r="F6" s="95"/>
      <c r="G6" s="65"/>
    </row>
    <row r="7" spans="2:7" ht="40.5" customHeight="1" x14ac:dyDescent="0.4">
      <c r="B7" s="73" t="s">
        <v>74</v>
      </c>
      <c r="C7" s="93"/>
      <c r="D7" s="94"/>
      <c r="E7" s="94"/>
      <c r="F7" s="95"/>
      <c r="G7" s="66"/>
    </row>
    <row r="8" spans="2:7" ht="22.5" customHeight="1" thickBot="1" x14ac:dyDescent="0.4">
      <c r="B8" s="74" t="s">
        <v>75</v>
      </c>
      <c r="C8" s="81"/>
      <c r="D8" s="82"/>
      <c r="E8" s="82"/>
      <c r="F8" s="83"/>
    </row>
    <row r="9" spans="2:7" ht="45.75" customHeight="1" x14ac:dyDescent="0.35"/>
    <row r="10" spans="2:7" ht="21.75" customHeight="1" x14ac:dyDescent="0.5">
      <c r="B10" s="67" t="s">
        <v>76</v>
      </c>
    </row>
    <row r="11" spans="2:7" ht="21" x14ac:dyDescent="0.5">
      <c r="B11" s="68" t="s">
        <v>77</v>
      </c>
      <c r="C11" s="68" t="s">
        <v>78</v>
      </c>
      <c r="D11" s="68" t="s">
        <v>79</v>
      </c>
      <c r="E11" s="68" t="s">
        <v>80</v>
      </c>
    </row>
    <row r="12" spans="2:7" ht="33" customHeight="1" x14ac:dyDescent="0.35">
      <c r="B12" s="70" t="s">
        <v>99</v>
      </c>
      <c r="C12" s="70" t="s">
        <v>85</v>
      </c>
      <c r="D12" s="71" t="s">
        <v>100</v>
      </c>
    </row>
    <row r="13" spans="2:7" ht="33" customHeight="1" x14ac:dyDescent="0.35">
      <c r="B13" s="70" t="s">
        <v>101</v>
      </c>
      <c r="C13" s="70" t="s">
        <v>81</v>
      </c>
      <c r="D13" s="71" t="s">
        <v>114</v>
      </c>
    </row>
    <row r="14" spans="2:7" ht="33" customHeight="1" x14ac:dyDescent="0.35">
      <c r="B14" s="70" t="s">
        <v>102</v>
      </c>
      <c r="C14" s="70" t="s">
        <v>83</v>
      </c>
      <c r="D14" s="71" t="s">
        <v>115</v>
      </c>
      <c r="E14" s="69"/>
    </row>
    <row r="15" spans="2:7" ht="33" customHeight="1" x14ac:dyDescent="0.35">
      <c r="B15" s="70" t="s">
        <v>57</v>
      </c>
      <c r="C15" s="70" t="s">
        <v>83</v>
      </c>
      <c r="D15" s="71" t="s">
        <v>103</v>
      </c>
      <c r="E15" s="69"/>
    </row>
    <row r="16" spans="2:7" ht="33" customHeight="1" x14ac:dyDescent="0.35">
      <c r="B16" s="70" t="s">
        <v>104</v>
      </c>
      <c r="C16" s="70" t="s">
        <v>83</v>
      </c>
      <c r="D16" s="71" t="s">
        <v>106</v>
      </c>
    </row>
    <row r="17" spans="2:4" ht="33" customHeight="1" x14ac:dyDescent="0.35">
      <c r="B17" s="70" t="s">
        <v>105</v>
      </c>
      <c r="C17" s="70" t="s">
        <v>83</v>
      </c>
      <c r="D17" s="71" t="s">
        <v>107</v>
      </c>
    </row>
    <row r="18" spans="2:4" ht="33" customHeight="1" x14ac:dyDescent="0.35">
      <c r="B18" s="70" t="s">
        <v>108</v>
      </c>
      <c r="C18" s="70" t="s">
        <v>83</v>
      </c>
      <c r="D18" s="71" t="s">
        <v>109</v>
      </c>
    </row>
    <row r="19" spans="2:4" ht="33" customHeight="1" x14ac:dyDescent="0.35">
      <c r="B19" s="70" t="s">
        <v>110</v>
      </c>
      <c r="C19" s="70" t="s">
        <v>83</v>
      </c>
      <c r="D19" s="71" t="s">
        <v>111</v>
      </c>
    </row>
    <row r="20" spans="2:4" ht="33" customHeight="1" x14ac:dyDescent="0.35">
      <c r="B20" s="70" t="s">
        <v>112</v>
      </c>
      <c r="C20" s="70" t="s">
        <v>83</v>
      </c>
      <c r="D20" s="71" t="s">
        <v>113</v>
      </c>
    </row>
    <row r="30" spans="2:4" ht="48" customHeight="1" x14ac:dyDescent="0.35"/>
    <row r="48" spans="2:2" x14ac:dyDescent="0.35">
      <c r="B48" s="34" t="s">
        <v>82</v>
      </c>
    </row>
    <row r="49" spans="2:2" x14ac:dyDescent="0.35">
      <c r="B49" t="s">
        <v>83</v>
      </c>
    </row>
    <row r="50" spans="2:2" x14ac:dyDescent="0.35">
      <c r="B50" t="s">
        <v>84</v>
      </c>
    </row>
    <row r="51" spans="2:2" x14ac:dyDescent="0.35">
      <c r="B51" t="s">
        <v>85</v>
      </c>
    </row>
    <row r="52" spans="2:2" x14ac:dyDescent="0.35">
      <c r="B52" t="s">
        <v>86</v>
      </c>
    </row>
    <row r="53" spans="2:2" x14ac:dyDescent="0.35">
      <c r="B53" t="s">
        <v>81</v>
      </c>
    </row>
    <row r="55" spans="2:2" x14ac:dyDescent="0.35">
      <c r="B55" s="34" t="s">
        <v>87</v>
      </c>
    </row>
    <row r="56" spans="2:2" x14ac:dyDescent="0.35">
      <c r="B56" t="s">
        <v>88</v>
      </c>
    </row>
    <row r="57" spans="2:2" x14ac:dyDescent="0.35">
      <c r="B57" t="s">
        <v>89</v>
      </c>
    </row>
    <row r="58" spans="2:2" x14ac:dyDescent="0.35">
      <c r="B58" t="s">
        <v>90</v>
      </c>
    </row>
    <row r="59" spans="2:2" x14ac:dyDescent="0.35">
      <c r="B59" t="s">
        <v>91</v>
      </c>
    </row>
    <row r="61" spans="2:2" x14ac:dyDescent="0.35">
      <c r="B61" s="34" t="s">
        <v>92</v>
      </c>
    </row>
    <row r="62" spans="2:2" x14ac:dyDescent="0.35">
      <c r="B62" t="s">
        <v>93</v>
      </c>
    </row>
    <row r="63" spans="2:2" x14ac:dyDescent="0.35">
      <c r="B63" t="s">
        <v>94</v>
      </c>
    </row>
    <row r="64" spans="2:2" x14ac:dyDescent="0.35">
      <c r="B64" t="s">
        <v>95</v>
      </c>
    </row>
  </sheetData>
  <mergeCells count="6">
    <mergeCell ref="C8:F8"/>
    <mergeCell ref="C3:F3"/>
    <mergeCell ref="C4:F4"/>
    <mergeCell ref="C5:F5"/>
    <mergeCell ref="C6:F6"/>
    <mergeCell ref="C7:F7"/>
  </mergeCells>
  <dataValidations count="1">
    <dataValidation type="list" allowBlank="1" showInputMessage="1" showErrorMessage="1" sqref="C12:C20" xr:uid="{602F684B-253C-45F9-A451-4EF0BC32E810}">
      <formula1>$B$49:$B$53</formula1>
    </dataValidation>
  </dataValidation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255DD-FD05-4CDC-A8B6-8C521278E132}">
  <sheetPr>
    <tabColor theme="3"/>
  </sheetPr>
  <dimension ref="E2:AA80"/>
  <sheetViews>
    <sheetView showGridLines="0" topLeftCell="A46" zoomScale="70" zoomScaleNormal="70" workbookViewId="0">
      <selection activeCell="U71" sqref="U71"/>
    </sheetView>
  </sheetViews>
  <sheetFormatPr defaultRowHeight="14.5" x14ac:dyDescent="0.35"/>
  <cols>
    <col min="1" max="4" width="3.6328125" customWidth="1"/>
    <col min="5" max="5" width="59.453125" bestFit="1" customWidth="1"/>
    <col min="6" max="15" width="11.36328125" customWidth="1"/>
    <col min="16" max="16" width="5.6328125" customWidth="1"/>
    <col min="17" max="17" width="59.453125" bestFit="1" customWidth="1"/>
    <col min="18" max="18" width="20.90625" customWidth="1"/>
    <col min="19" max="27" width="11.36328125" customWidth="1"/>
    <col min="28" max="28" width="21.08984375" customWidth="1"/>
    <col min="29" max="29" width="28.36328125" bestFit="1" customWidth="1"/>
  </cols>
  <sheetData>
    <row r="2" spans="5:27" x14ac:dyDescent="0.35">
      <c r="E2" s="43" t="s">
        <v>68</v>
      </c>
      <c r="F2" s="75" t="s">
        <v>51</v>
      </c>
      <c r="G2" t="s">
        <v>124</v>
      </c>
    </row>
    <row r="4" spans="5:27" x14ac:dyDescent="0.35">
      <c r="E4" s="96" t="s">
        <v>57</v>
      </c>
      <c r="F4" s="96"/>
      <c r="G4" s="96"/>
      <c r="H4" s="96"/>
      <c r="I4" s="96"/>
      <c r="J4" s="96"/>
      <c r="K4" s="96"/>
      <c r="L4" s="96"/>
      <c r="M4" s="96"/>
      <c r="N4" s="96"/>
      <c r="O4" s="96"/>
      <c r="Q4" s="96" t="s">
        <v>63</v>
      </c>
      <c r="R4" s="96"/>
      <c r="S4" s="96"/>
      <c r="T4" s="96"/>
      <c r="U4" s="96"/>
      <c r="V4" s="96"/>
      <c r="W4" s="96"/>
      <c r="X4" s="96"/>
      <c r="Y4" s="96"/>
      <c r="Z4" s="96"/>
      <c r="AA4" s="96"/>
    </row>
    <row r="6" spans="5:27" x14ac:dyDescent="0.35">
      <c r="E6" s="43" t="s">
        <v>18</v>
      </c>
      <c r="F6" s="75" t="s">
        <v>117</v>
      </c>
      <c r="G6" t="s">
        <v>123</v>
      </c>
      <c r="Q6" s="56" t="s">
        <v>60</v>
      </c>
      <c r="R6" s="76" t="s">
        <v>44</v>
      </c>
      <c r="S6" t="s">
        <v>125</v>
      </c>
    </row>
    <row r="7" spans="5:27" x14ac:dyDescent="0.35">
      <c r="Q7" s="53" t="s">
        <v>62</v>
      </c>
      <c r="R7" s="77" t="s">
        <v>46</v>
      </c>
      <c r="S7" t="s">
        <v>126</v>
      </c>
    </row>
    <row r="8" spans="5:27" x14ac:dyDescent="0.35">
      <c r="Q8" s="52" t="s">
        <v>69</v>
      </c>
      <c r="R8" s="78" t="s">
        <v>48</v>
      </c>
      <c r="S8" t="s">
        <v>127</v>
      </c>
    </row>
    <row r="10" spans="5:27" x14ac:dyDescent="0.35">
      <c r="E10" s="80" t="str">
        <f>"Labour Demand - Role Level Split in " &amp; F2</f>
        <v>Labour Demand - Role Level Split in Wales</v>
      </c>
      <c r="F10" s="45" t="s">
        <v>13</v>
      </c>
      <c r="G10" s="45" t="s">
        <v>0</v>
      </c>
      <c r="H10" s="45" t="s">
        <v>1</v>
      </c>
      <c r="I10" s="45" t="s">
        <v>2</v>
      </c>
      <c r="J10" s="45" t="s">
        <v>3</v>
      </c>
      <c r="K10" s="45" t="s">
        <v>4</v>
      </c>
      <c r="L10" s="45" t="s">
        <v>5</v>
      </c>
      <c r="M10" s="45" t="s">
        <v>6</v>
      </c>
      <c r="N10" s="45" t="s">
        <v>7</v>
      </c>
      <c r="O10" s="45" t="s">
        <v>8</v>
      </c>
      <c r="Q10" s="80" t="str">
        <f>"Labour Supply  - Role Level Split in " &amp; F2</f>
        <v>Labour Supply  - Role Level Split in Wales</v>
      </c>
      <c r="R10" s="45" t="s">
        <v>13</v>
      </c>
      <c r="S10" s="45" t="s">
        <v>0</v>
      </c>
      <c r="T10" s="45" t="s">
        <v>1</v>
      </c>
      <c r="U10" s="45" t="s">
        <v>2</v>
      </c>
      <c r="V10" s="45" t="s">
        <v>3</v>
      </c>
      <c r="W10" s="45" t="s">
        <v>4</v>
      </c>
      <c r="X10" s="45" t="s">
        <v>5</v>
      </c>
      <c r="Y10" s="45" t="s">
        <v>6</v>
      </c>
      <c r="Z10" s="45" t="s">
        <v>7</v>
      </c>
      <c r="AA10" s="45" t="s">
        <v>8</v>
      </c>
    </row>
    <row r="11" spans="5:27" x14ac:dyDescent="0.35">
      <c r="E11" s="42" t="s">
        <v>10</v>
      </c>
      <c r="F11" s="46" cm="1">
        <f t="array" ref="F11">INDEX('Labour Demand'!$I$2:$I$151,MATCH(1,($F$6='Labour Demand'!$B$2:$B$151)*($F$2='Labour Demand'!$A$2:$A$151)*(F$10='Labour Demand'!$C$2:$C$151),0))</f>
        <v>12211.809713386518</v>
      </c>
      <c r="G11" s="46" cm="1">
        <f t="array" ref="G11">INDEX('Labour Demand'!$I$2:$I$151,MATCH(1,($F$6='Labour Demand'!$B$2:$B$151)*($F$2='Labour Demand'!$A$2:$A$151)*(G$10='Labour Demand'!$C$2:$C$151),0))</f>
        <v>12056.136106041067</v>
      </c>
      <c r="H11" s="46" cm="1">
        <f t="array" ref="H11">INDEX('Labour Demand'!$I$2:$I$151,MATCH(1,($F$6='Labour Demand'!$B$2:$B$151)*($F$2='Labour Demand'!$A$2:$A$151)*(H$10='Labour Demand'!$C$2:$C$151),0))</f>
        <v>13115.767086330985</v>
      </c>
      <c r="I11" s="46" cm="1">
        <f t="array" ref="I11">INDEX('Labour Demand'!$I$2:$I$151,MATCH(1,($F$6='Labour Demand'!$B$2:$B$151)*($F$2='Labour Demand'!$A$2:$A$151)*(I$10='Labour Demand'!$C$2:$C$151),0))</f>
        <v>14091.656420724677</v>
      </c>
      <c r="J11" s="46" cm="1">
        <f t="array" ref="J11">INDEX('Labour Demand'!$I$2:$I$151,MATCH(1,($F$6='Labour Demand'!$B$2:$B$151)*($F$2='Labour Demand'!$A$2:$A$151)*(J$10='Labour Demand'!$C$2:$C$151),0))</f>
        <v>14786.246790479971</v>
      </c>
      <c r="K11" s="46" cm="1">
        <f t="array" ref="K11">INDEX('Labour Demand'!$I$2:$I$151,MATCH(1,($F$6='Labour Demand'!$B$2:$B$151)*($F$2='Labour Demand'!$A$2:$A$151)*(K$10='Labour Demand'!$C$2:$C$151),0))</f>
        <v>14985.922014187117</v>
      </c>
      <c r="L11" s="46" cm="1">
        <f t="array" ref="L11">INDEX('Labour Demand'!$I$2:$I$151,MATCH(1,($F$6='Labour Demand'!$B$2:$B$151)*($F$2='Labour Demand'!$A$2:$A$151)*(L$10='Labour Demand'!$C$2:$C$151),0))</f>
        <v>14569.077679145737</v>
      </c>
      <c r="M11" s="46" cm="1">
        <f t="array" ref="M11">INDEX('Labour Demand'!$I$2:$I$151,MATCH(1,($F$6='Labour Demand'!$B$2:$B$151)*($F$2='Labour Demand'!$A$2:$A$151)*(M$10='Labour Demand'!$C$2:$C$151),0))</f>
        <v>13595.927449095701</v>
      </c>
      <c r="N11" s="46" cm="1">
        <f t="array" ref="N11">INDEX('Labour Demand'!$I$2:$I$151,MATCH(1,($F$6='Labour Demand'!$B$2:$B$151)*($F$2='Labour Demand'!$A$2:$A$151)*(N$10='Labour Demand'!$C$2:$C$151),0))</f>
        <v>12191.000571766745</v>
      </c>
      <c r="O11" s="46" cm="1">
        <f t="array" ref="O11">INDEX('Labour Demand'!$I$2:$I$151,MATCH(1,($F$6='Labour Demand'!$B$2:$B$151)*($F$2='Labour Demand'!$A$2:$A$151)*(O$10='Labour Demand'!$C$2:$C$151),0))</f>
        <v>10616.781343704264</v>
      </c>
      <c r="Q11" s="42" t="s">
        <v>10</v>
      </c>
      <c r="R11" s="46">
        <f>SUM('Miscellaneous List'!S15:S18)*'Miscellaneous List'!S14</f>
        <v>11768.117237694147</v>
      </c>
      <c r="S11" s="46">
        <f>SUM('Miscellaneous List'!T15:T18)*'Miscellaneous List'!T14</f>
        <v>11310.381486551447</v>
      </c>
      <c r="T11" s="46">
        <f>SUM('Miscellaneous List'!U15:U18)*'Miscellaneous List'!U14</f>
        <v>10968.22130717537</v>
      </c>
      <c r="U11" s="46">
        <f>SUM('Miscellaneous List'!V15:V18)*'Miscellaneous List'!V14</f>
        <v>10715.288416216566</v>
      </c>
      <c r="V11" s="46">
        <f>SUM('Miscellaneous List'!W15:W18)*'Miscellaneous List'!W14</f>
        <v>10467.275190010372</v>
      </c>
      <c r="W11" s="46">
        <f>SUM('Miscellaneous List'!X15:X18)*'Miscellaneous List'!X14</f>
        <v>10224.748772892464</v>
      </c>
      <c r="X11" s="46">
        <f>SUM('Miscellaneous List'!Y15:Y18)*'Miscellaneous List'!Y14</f>
        <v>9987.0724272085754</v>
      </c>
      <c r="Y11" s="46">
        <f>SUM('Miscellaneous List'!Z15:Z18)*'Miscellaneous List'!Z14</f>
        <v>9753.936640521144</v>
      </c>
      <c r="Z11" s="46">
        <f>SUM('Miscellaneous List'!AA15:AA18)*'Miscellaneous List'!AA14</f>
        <v>9525.7385586030505</v>
      </c>
      <c r="AA11" s="46">
        <f>SUM('Miscellaneous List'!AB15:AB18)*'Miscellaneous List'!AB14</f>
        <v>9302.3059261678009</v>
      </c>
    </row>
    <row r="12" spans="5:27" x14ac:dyDescent="0.35">
      <c r="E12" s="42" t="s">
        <v>12</v>
      </c>
      <c r="F12" s="46" cm="1">
        <f t="array" ref="F12">INDEX('Labour Demand'!$P$2:$P$151,MATCH(1,($F$6='Labour Demand'!$B$2:$B$151)*($F$2='Labour Demand'!$A$2:$A$151)*(F$10='Labour Demand'!$C$2:$C$151),0))</f>
        <v>9529.089658525063</v>
      </c>
      <c r="G12" s="46" cm="1">
        <f t="array" ref="G12">INDEX('Labour Demand'!$P$2:$P$151,MATCH(1,($F$6='Labour Demand'!$B$2:$B$151)*($F$2='Labour Demand'!$A$2:$A$151)*(G$10='Labour Demand'!$C$2:$C$151),0))</f>
        <v>9340.0683388042853</v>
      </c>
      <c r="H12" s="46" cm="1">
        <f t="array" ref="H12">INDEX('Labour Demand'!$P$2:$P$151,MATCH(1,($F$6='Labour Demand'!$B$2:$B$151)*($F$2='Labour Demand'!$A$2:$A$151)*(H$10='Labour Demand'!$C$2:$C$151),0))</f>
        <v>9784.8984618507893</v>
      </c>
      <c r="I12" s="46" cm="1">
        <f t="array" ref="I12">INDEX('Labour Demand'!$P$2:$P$151,MATCH(1,($F$6='Labour Demand'!$B$2:$B$151)*($F$2='Labour Demand'!$A$2:$A$151)*(I$10='Labour Demand'!$C$2:$C$151),0))</f>
        <v>10188.863183427933</v>
      </c>
      <c r="J12" s="46" cm="1">
        <f t="array" ref="J12">INDEX('Labour Demand'!$P$2:$P$151,MATCH(1,($F$6='Labour Demand'!$B$2:$B$151)*($F$2='Labour Demand'!$A$2:$A$151)*(J$10='Labour Demand'!$C$2:$C$151),0))</f>
        <v>10449.78467668466</v>
      </c>
      <c r="K12" s="46" cm="1">
        <f t="array" ref="K12">INDEX('Labour Demand'!$P$2:$P$151,MATCH(1,($F$6='Labour Demand'!$B$2:$B$151)*($F$2='Labour Demand'!$A$2:$A$151)*(K$10='Labour Demand'!$C$2:$C$151),0))</f>
        <v>10454.128500398325</v>
      </c>
      <c r="L12" s="46" cm="1">
        <f t="array" ref="L12">INDEX('Labour Demand'!$P$2:$P$151,MATCH(1,($F$6='Labour Demand'!$B$2:$B$151)*($F$2='Labour Demand'!$A$2:$A$151)*(L$10='Labour Demand'!$C$2:$C$151),0))</f>
        <v>10138.535571410473</v>
      </c>
      <c r="M12" s="46" cm="1">
        <f t="array" ref="M12">INDEX('Labour Demand'!$P$2:$P$151,MATCH(1,($F$6='Labour Demand'!$B$2:$B$151)*($F$2='Labour Demand'!$A$2:$A$151)*(M$10='Labour Demand'!$C$2:$C$151),0))</f>
        <v>9540.6389378940858</v>
      </c>
      <c r="N12" s="46" cm="1">
        <f t="array" ref="N12">INDEX('Labour Demand'!$P$2:$P$151,MATCH(1,($F$6='Labour Demand'!$B$2:$B$151)*($F$2='Labour Demand'!$A$2:$A$151)*(N$10='Labour Demand'!$C$2:$C$151),0))</f>
        <v>8717.8567217876371</v>
      </c>
      <c r="O12" s="46" cm="1">
        <f t="array" ref="O12">INDEX('Labour Demand'!$P$2:$P$151,MATCH(1,($F$6='Labour Demand'!$B$2:$B$151)*($F$2='Labour Demand'!$A$2:$A$151)*(O$10='Labour Demand'!$C$2:$C$151),0))</f>
        <v>7811.4612194860292</v>
      </c>
      <c r="Q12" s="42" t="s">
        <v>12</v>
      </c>
      <c r="R12" s="46">
        <f>SUM('Miscellaneous List'!S23:S26)*'Miscellaneous List'!S22</f>
        <v>9214.9752395275027</v>
      </c>
      <c r="S12" s="46">
        <f>SUM('Miscellaneous List'!T23:T26)*'Miscellaneous List'!T22</f>
        <v>8991.7053972632875</v>
      </c>
      <c r="T12" s="46">
        <f>SUM('Miscellaneous List'!U23:U26)*'Miscellaneous List'!U22</f>
        <v>8773.1962857860526</v>
      </c>
      <c r="U12" s="46">
        <f>SUM('Miscellaneous List'!V23:V26)*'Miscellaneous List'!V22</f>
        <v>8559.2866116549394</v>
      </c>
      <c r="V12" s="46">
        <f>SUM('Miscellaneous List'!W23:W26)*'Miscellaneous List'!W22</f>
        <v>8349.7329169214008</v>
      </c>
      <c r="W12" s="46">
        <f>SUM('Miscellaneous List'!X23:X26)*'Miscellaneous List'!X22</f>
        <v>8144.71635570131</v>
      </c>
      <c r="X12" s="46">
        <f>SUM('Miscellaneous List'!Y23:Y26)*'Miscellaneous List'!Y22</f>
        <v>7944.2443883996166</v>
      </c>
      <c r="Y12" s="46">
        <f>SUM('Miscellaneous List'!Z23:Z26)*'Miscellaneous List'!Z22</f>
        <v>7748.1423188631934</v>
      </c>
      <c r="Z12" s="46">
        <f>SUM('Miscellaneous List'!AA23:AA26)*'Miscellaneous List'!AA22</f>
        <v>7556.3180983302664</v>
      </c>
      <c r="AA12" s="46">
        <f>SUM('Miscellaneous List'!AB23:AB26)*'Miscellaneous List'!AB22</f>
        <v>7368.6621008723878</v>
      </c>
    </row>
    <row r="13" spans="5:27" x14ac:dyDescent="0.35">
      <c r="E13" s="47" t="s">
        <v>11</v>
      </c>
      <c r="F13" s="48" cm="1">
        <f t="array" ref="F13">INDEX('Labour Demand'!$AA$2:$AA$151,MATCH(1,($F$6='Labour Demand'!$B$2:$B$151)*($F$2='Labour Demand'!$A$2:$A$151)*(F$10='Labour Demand'!$C$2:$C$151),0))</f>
        <v>2726.051769008659</v>
      </c>
      <c r="G13" s="48" cm="1">
        <f t="array" ref="G13">INDEX('Labour Demand'!$AA$2:$AA$151,MATCH(1,($F$6='Labour Demand'!$B$2:$B$151)*($F$2='Labour Demand'!$A$2:$A$151)*(G$10='Labour Demand'!$C$2:$C$151),0))</f>
        <v>2768.1430627783502</v>
      </c>
      <c r="H13" s="48" cm="1">
        <f t="array" ref="H13">INDEX('Labour Demand'!$AA$2:$AA$151,MATCH(1,($F$6='Labour Demand'!$B$2:$B$151)*($F$2='Labour Demand'!$A$2:$A$151)*(H$10='Labour Demand'!$C$2:$C$151),0))</f>
        <v>2809.9285404633533</v>
      </c>
      <c r="I13" s="48" cm="1">
        <f t="array" ref="I13">INDEX('Labour Demand'!$AA$2:$AA$151,MATCH(1,($F$6='Labour Demand'!$B$2:$B$151)*($F$2='Labour Demand'!$A$2:$A$151)*(I$10='Labour Demand'!$C$2:$C$151),0))</f>
        <v>2851.3410510663621</v>
      </c>
      <c r="J13" s="48" cm="1">
        <f t="array" ref="J13">INDEX('Labour Demand'!$AA$2:$AA$151,MATCH(1,($F$6='Labour Demand'!$B$2:$B$151)*($F$2='Labour Demand'!$A$2:$A$151)*(J$10='Labour Demand'!$C$2:$C$151),0))</f>
        <v>2888.8846645519043</v>
      </c>
      <c r="K13" s="48" cm="1">
        <f t="array" ref="K13">INDEX('Labour Demand'!$AA$2:$AA$151,MATCH(1,($F$6='Labour Demand'!$B$2:$B$151)*($F$2='Labour Demand'!$A$2:$A$151)*(K$10='Labour Demand'!$C$2:$C$151),0))</f>
        <v>2921.4412178935008</v>
      </c>
      <c r="L13" s="48" cm="1">
        <f t="array" ref="L13">INDEX('Labour Demand'!$AA$2:$AA$151,MATCH(1,($F$6='Labour Demand'!$B$2:$B$151)*($F$2='Labour Demand'!$A$2:$A$151)*(L$10='Labour Demand'!$C$2:$C$151),0))</f>
        <v>2956.3785454545105</v>
      </c>
      <c r="M13" s="48" cm="1">
        <f t="array" ref="M13">INDEX('Labour Demand'!$AA$2:$AA$151,MATCH(1,($F$6='Labour Demand'!$B$2:$B$151)*($F$2='Labour Demand'!$A$2:$A$151)*(M$10='Labour Demand'!$C$2:$C$151),0))</f>
        <v>2985.1431842261463</v>
      </c>
      <c r="N13" s="48" cm="1">
        <f t="array" ref="N13">INDEX('Labour Demand'!$AA$2:$AA$151,MATCH(1,($F$6='Labour Demand'!$B$2:$B$151)*($F$2='Labour Demand'!$A$2:$A$151)*(N$10='Labour Demand'!$C$2:$C$151),0))</f>
        <v>3014.5134541966759</v>
      </c>
      <c r="O13" s="48" cm="1">
        <f t="array" ref="O13">INDEX('Labour Demand'!$AA$2:$AA$151,MATCH(1,($F$6='Labour Demand'!$B$2:$B$151)*($F$2='Labour Demand'!$A$2:$A$151)*(O$10='Labour Demand'!$C$2:$C$151),0))</f>
        <v>3044.6728818088736</v>
      </c>
      <c r="Q13" s="47" t="s">
        <v>11</v>
      </c>
      <c r="R13" s="46">
        <f>SUM('Miscellaneous List'!S31:S34)*'Miscellaneous List'!S30</f>
        <v>2950.4999641757036</v>
      </c>
      <c r="S13" s="46">
        <f>SUM('Miscellaneous List'!T31:T34)*'Miscellaneous List'!T30</f>
        <v>2873.656836644825</v>
      </c>
      <c r="T13" s="46">
        <f>SUM('Miscellaneous List'!U31:U34)*'Miscellaneous List'!U30</f>
        <v>2785.5060870352168</v>
      </c>
      <c r="U13" s="46">
        <f>SUM('Miscellaneous List'!V31:V34)*'Miscellaneous List'!V30</f>
        <v>2712.2208653355019</v>
      </c>
      <c r="V13" s="46">
        <f>SUM('Miscellaneous List'!W31:W34)*'Miscellaneous List'!W30</f>
        <v>2640.6045734207178</v>
      </c>
      <c r="W13" s="46">
        <f>SUM('Miscellaneous List'!X31:X34)*'Miscellaneous List'!X30</f>
        <v>2570.7103158902846</v>
      </c>
      <c r="X13" s="46">
        <f>SUM('Miscellaneous List'!Y31:Y34)*'Miscellaneous List'!Y30</f>
        <v>2502.5165209172719</v>
      </c>
      <c r="Y13" s="46">
        <f>SUM('Miscellaneous List'!Z31:Z34)*'Miscellaneous List'!Z30</f>
        <v>2435.9550537277869</v>
      </c>
      <c r="Z13" s="46">
        <f>SUM('Miscellaneous List'!AA31:AA34)*'Miscellaneous List'!AA30</f>
        <v>2370.9964467194691</v>
      </c>
      <c r="AA13" s="46">
        <f>SUM('Miscellaneous List'!AB31:AB34)*'Miscellaneous List'!AB30</f>
        <v>2307.5951361746625</v>
      </c>
    </row>
    <row r="14" spans="5:27" x14ac:dyDescent="0.35">
      <c r="E14" s="49" t="s">
        <v>14</v>
      </c>
      <c r="F14" s="50">
        <f>SUM(F11:F13)</f>
        <v>24466.951140920242</v>
      </c>
      <c r="G14" s="50">
        <f t="shared" ref="G14:O14" si="0">SUM(G11:G13)</f>
        <v>24164.347507623701</v>
      </c>
      <c r="H14" s="50">
        <f t="shared" si="0"/>
        <v>25710.594088645124</v>
      </c>
      <c r="I14" s="50">
        <f t="shared" si="0"/>
        <v>27131.860655218974</v>
      </c>
      <c r="J14" s="50">
        <f t="shared" si="0"/>
        <v>28124.916131716534</v>
      </c>
      <c r="K14" s="50">
        <f t="shared" si="0"/>
        <v>28361.491732478942</v>
      </c>
      <c r="L14" s="50">
        <f t="shared" si="0"/>
        <v>27663.991796010723</v>
      </c>
      <c r="M14" s="50">
        <f t="shared" si="0"/>
        <v>26121.709571215935</v>
      </c>
      <c r="N14" s="50">
        <f t="shared" si="0"/>
        <v>23923.370747751058</v>
      </c>
      <c r="O14" s="50">
        <f t="shared" si="0"/>
        <v>21472.915444999169</v>
      </c>
      <c r="Q14" s="49" t="s">
        <v>14</v>
      </c>
      <c r="R14" s="50">
        <f>SUM(R11:R13)</f>
        <v>23933.592441397352</v>
      </c>
      <c r="S14" s="50">
        <f t="shared" ref="S14:AA14" si="1">SUM(S11:S13)</f>
        <v>23175.743720459563</v>
      </c>
      <c r="T14" s="50">
        <f t="shared" si="1"/>
        <v>22526.923679996638</v>
      </c>
      <c r="U14" s="50">
        <f t="shared" si="1"/>
        <v>21986.795893207007</v>
      </c>
      <c r="V14" s="50">
        <f t="shared" si="1"/>
        <v>21457.612680352493</v>
      </c>
      <c r="W14" s="50">
        <f t="shared" si="1"/>
        <v>20940.175444484055</v>
      </c>
      <c r="X14" s="50">
        <f t="shared" si="1"/>
        <v>20433.833336525466</v>
      </c>
      <c r="Y14" s="50">
        <f t="shared" si="1"/>
        <v>19938.034013112123</v>
      </c>
      <c r="Z14" s="50">
        <f t="shared" si="1"/>
        <v>19453.053103652786</v>
      </c>
      <c r="AA14" s="50">
        <f t="shared" si="1"/>
        <v>18978.563163214851</v>
      </c>
    </row>
    <row r="15" spans="5:27" x14ac:dyDescent="0.35">
      <c r="L15" s="63"/>
    </row>
    <row r="17" spans="5:27" ht="16.5" x14ac:dyDescent="0.35">
      <c r="E17" s="80" t="s">
        <v>121</v>
      </c>
      <c r="F17" s="45" t="s">
        <v>13</v>
      </c>
      <c r="G17" s="45" t="s">
        <v>0</v>
      </c>
      <c r="H17" s="45" t="s">
        <v>1</v>
      </c>
      <c r="I17" s="45" t="s">
        <v>2</v>
      </c>
      <c r="J17" s="45" t="s">
        <v>3</v>
      </c>
      <c r="K17" s="45" t="s">
        <v>4</v>
      </c>
      <c r="L17" s="45" t="s">
        <v>5</v>
      </c>
      <c r="M17" s="45" t="s">
        <v>6</v>
      </c>
      <c r="N17" s="45" t="s">
        <v>7</v>
      </c>
      <c r="O17" s="45" t="s">
        <v>8</v>
      </c>
      <c r="Q17" s="80" t="s">
        <v>122</v>
      </c>
      <c r="R17" s="45" t="s">
        <v>13</v>
      </c>
      <c r="S17" s="45" t="s">
        <v>0</v>
      </c>
      <c r="T17" s="45" t="s">
        <v>1</v>
      </c>
      <c r="U17" s="45" t="s">
        <v>2</v>
      </c>
      <c r="V17" s="45" t="s">
        <v>3</v>
      </c>
      <c r="W17" s="45" t="s">
        <v>4</v>
      </c>
      <c r="X17" s="45" t="s">
        <v>5</v>
      </c>
      <c r="Y17" s="45" t="s">
        <v>6</v>
      </c>
      <c r="Z17" s="45" t="s">
        <v>7</v>
      </c>
      <c r="AA17" s="45" t="s">
        <v>8</v>
      </c>
    </row>
    <row r="18" spans="5:27" x14ac:dyDescent="0.35">
      <c r="E18" s="42" t="s">
        <v>39</v>
      </c>
      <c r="F18" s="51" cm="1">
        <f t="array" ref="F18">INDEX('Labour Demand'!$D$2:$D$151,MATCH(1,($F$6='Labour Demand'!$B$2:$B$151)*(F$17='Labour Demand'!$C$2:$C$151),0))</f>
        <v>3521.8854292024539</v>
      </c>
      <c r="G18" s="51" cm="1">
        <f t="array" ref="G18">INDEX('Labour Demand'!$D$2:$D$151,MATCH(1,($F$6='Labour Demand'!$B$2:$B$151)*(G$17='Labour Demand'!$C$2:$C$151),0))</f>
        <v>3447.2518295653135</v>
      </c>
      <c r="H18" s="51" cm="1">
        <f t="array" ref="H18">INDEX('Labour Demand'!$D$2:$D$151,MATCH(1,($F$6='Labour Demand'!$B$2:$B$151)*(H$17='Labour Demand'!$C$2:$C$151),0))</f>
        <v>3582.349328551531</v>
      </c>
      <c r="I18" s="51" cm="1">
        <f t="array" ref="I18">INDEX('Labour Demand'!$D$2:$D$151,MATCH(1,($F$6='Labour Demand'!$B$2:$B$151)*(I$17='Labour Demand'!$C$2:$C$151),0))</f>
        <v>3704.2251115337267</v>
      </c>
      <c r="J18" s="51" cm="1">
        <f t="array" ref="J18">INDEX('Labour Demand'!$D$2:$D$151,MATCH(1,($F$6='Labour Demand'!$B$2:$B$151)*(J$17='Labour Demand'!$C$2:$C$151),0))</f>
        <v>3779.1668512030892</v>
      </c>
      <c r="K18" s="51" cm="1">
        <f t="array" ref="K18">INDEX('Labour Demand'!$D$2:$D$151,MATCH(1,($F$6='Labour Demand'!$B$2:$B$151)*(K$17='Labour Demand'!$C$2:$C$151),0))</f>
        <v>3769.3534196135838</v>
      </c>
      <c r="L18" s="51" cm="1">
        <f t="array" ref="L18">INDEX('Labour Demand'!$D$2:$D$151,MATCH(1,($F$6='Labour Demand'!$B$2:$B$151)*(L$17='Labour Demand'!$C$2:$C$151),0))</f>
        <v>3653.8237732805587</v>
      </c>
      <c r="M18" s="51" cm="1">
        <f t="array" ref="M18">INDEX('Labour Demand'!$D$2:$D$151,MATCH(1,($F$6='Labour Demand'!$B$2:$B$151)*(M$17='Labour Demand'!$C$2:$C$151),0))</f>
        <v>3445.7653053767804</v>
      </c>
      <c r="N18" s="51" cm="1">
        <f t="array" ref="N18">INDEX('Labour Demand'!$D$2:$D$151,MATCH(1,($F$6='Labour Demand'!$B$2:$B$151)*(N$17='Labour Demand'!$C$2:$C$151),0))</f>
        <v>3163.2927140912111</v>
      </c>
      <c r="O18" s="51" cm="1">
        <f t="array" ref="O18">INDEX('Labour Demand'!$D$2:$D$151,MATCH(1,($F$6='Labour Demand'!$B$2:$B$151)*(O$17='Labour Demand'!$C$2:$C$151),0))</f>
        <v>2853.6742066811094</v>
      </c>
      <c r="Q18" s="42" t="s">
        <v>39</v>
      </c>
      <c r="R18" s="51">
        <f>'Miscellaneous List'!S38+'Miscellaneous List'!S62+'Miscellaneous List'!S86</f>
        <v>3864.3290293391551</v>
      </c>
      <c r="S18" s="51">
        <f>'Miscellaneous List'!T38+'Miscellaneous List'!T62+'Miscellaneous List'!T86</f>
        <v>3675.403133658901</v>
      </c>
      <c r="T18" s="51">
        <f>'Miscellaneous List'!U38+'Miscellaneous List'!U62+'Miscellaneous List'!U86</f>
        <v>3557.5857121627751</v>
      </c>
      <c r="U18" s="51">
        <f>'Miscellaneous List'!V38+'Miscellaneous List'!V62+'Miscellaneous List'!V86</f>
        <v>3485.0202111913809</v>
      </c>
      <c r="V18" s="51">
        <f>'Miscellaneous List'!W38+'Miscellaneous List'!W62+'Miscellaneous List'!W86</f>
        <v>3413.6668075655616</v>
      </c>
      <c r="W18" s="51">
        <f>'Miscellaneous List'!X38+'Miscellaneous List'!X62+'Miscellaneous List'!X86</f>
        <v>3343.8421373443612</v>
      </c>
      <c r="X18" s="51">
        <f>'Miscellaneous List'!Y38+'Miscellaneous List'!Y62+'Miscellaneous List'!Y86</f>
        <v>3275.1044165174835</v>
      </c>
      <c r="Y18" s="51">
        <f>'Miscellaneous List'!Z38+'Miscellaneous List'!Z62+'Miscellaneous List'!Z86</f>
        <v>3207.3246019165626</v>
      </c>
      <c r="Z18" s="51">
        <f>'Miscellaneous List'!AA38+'Miscellaneous List'!AA62+'Miscellaneous List'!AA86</f>
        <v>3140.8277854376047</v>
      </c>
      <c r="AA18" s="51">
        <f>'Miscellaneous List'!AB38+'Miscellaneous List'!AB62+'Miscellaneous List'!AB86</f>
        <v>3075.5500173281462</v>
      </c>
    </row>
    <row r="19" spans="5:27" x14ac:dyDescent="0.35">
      <c r="E19" s="42" t="s">
        <v>38</v>
      </c>
      <c r="F19" s="51" cm="1">
        <f t="array" ref="F19">INDEX('Labour Demand'!$E$2:$E$151,MATCH(1,($F$6='Labour Demand'!$B$2:$B$151)*(F$17='Labour Demand'!$C$2:$C$151),0))</f>
        <v>228.27351225717678</v>
      </c>
      <c r="G19" s="51" cm="1">
        <f t="array" ref="G19">INDEX('Labour Demand'!$E$2:$E$151,MATCH(1,($F$6='Labour Demand'!$B$2:$B$151)*(G$17='Labour Demand'!$C$2:$C$151),0))</f>
        <v>223.07376664707567</v>
      </c>
      <c r="H19" s="51" cm="1">
        <f t="array" ref="H19">INDEX('Labour Demand'!$E$2:$E$151,MATCH(1,($F$6='Labour Demand'!$B$2:$B$151)*(H$17='Labour Demand'!$C$2:$C$151),0))</f>
        <v>218.13614439934332</v>
      </c>
      <c r="I19" s="51" cm="1">
        <f t="array" ref="I19">INDEX('Labour Demand'!$E$2:$E$151,MATCH(1,($F$6='Labour Demand'!$B$2:$B$151)*(I$17='Labour Demand'!$C$2:$C$151),0))</f>
        <v>213.23797043795588</v>
      </c>
      <c r="J19" s="51" cm="1">
        <f t="array" ref="J19">INDEX('Labour Demand'!$E$2:$E$151,MATCH(1,($F$6='Labour Demand'!$B$2:$B$151)*(J$17='Labour Demand'!$C$2:$C$151),0))</f>
        <v>208.37914349558397</v>
      </c>
      <c r="K19" s="51" cm="1">
        <f t="array" ref="K19">INDEX('Labour Demand'!$E$2:$E$151,MATCH(1,($F$6='Labour Demand'!$B$2:$B$151)*(K$17='Labour Demand'!$C$2:$C$151),0))</f>
        <v>203.32742715552519</v>
      </c>
      <c r="L19" s="51" cm="1">
        <f t="array" ref="L19">INDEX('Labour Demand'!$E$2:$E$151,MATCH(1,($F$6='Labour Demand'!$B$2:$B$151)*(L$17='Labour Demand'!$C$2:$C$151),0))</f>
        <v>198.0403230205772</v>
      </c>
      <c r="M19" s="51" cm="1">
        <f t="array" ref="M19">INDEX('Labour Demand'!$E$2:$E$151,MATCH(1,($F$6='Labour Demand'!$B$2:$B$151)*(M$17='Labour Demand'!$C$2:$C$151),0))</f>
        <v>193.01733564393231</v>
      </c>
      <c r="N19" s="51" cm="1">
        <f t="array" ref="N19">INDEX('Labour Demand'!$E$2:$E$151,MATCH(1,($F$6='Labour Demand'!$B$2:$B$151)*(N$17='Labour Demand'!$C$2:$C$151),0))</f>
        <v>187.72258616256772</v>
      </c>
      <c r="O19" s="51" cm="1">
        <f t="array" ref="O19">INDEX('Labour Demand'!$E$2:$E$151,MATCH(1,($F$6='Labour Demand'!$B$2:$B$151)*(O$17='Labour Demand'!$C$2:$C$151),0))</f>
        <v>182.59208488818763</v>
      </c>
      <c r="Q19" s="42" t="s">
        <v>38</v>
      </c>
      <c r="R19" s="51">
        <f>'Miscellaneous List'!S39+'Miscellaneous List'!S63+'Miscellaneous List'!S87</f>
        <v>245.81349519840865</v>
      </c>
      <c r="S19" s="51">
        <f>'Miscellaneous List'!T39+'Miscellaneous List'!T63+'Miscellaneous List'!T87</f>
        <v>239.79183609793731</v>
      </c>
      <c r="T19" s="51">
        <f>'Miscellaneous List'!U39+'Miscellaneous List'!U63+'Miscellaneous List'!U87</f>
        <v>233.89994516726196</v>
      </c>
      <c r="U19" s="51">
        <f>'Miscellaneous List'!V39+'Miscellaneous List'!V63+'Miscellaneous List'!V87</f>
        <v>228.13343236408355</v>
      </c>
      <c r="V19" s="51">
        <f>'Miscellaneous List'!W39+'Miscellaneous List'!W63+'Miscellaneous List'!W87</f>
        <v>222.48571800659201</v>
      </c>
      <c r="W19" s="51">
        <f>'Miscellaneous List'!X39+'Miscellaneous List'!X63+'Miscellaneous List'!X87</f>
        <v>216.96155366375959</v>
      </c>
      <c r="X19" s="51">
        <f>'Miscellaneous List'!Y39+'Miscellaneous List'!Y63+'Miscellaneous List'!Y87</f>
        <v>211.56105863790518</v>
      </c>
      <c r="Y19" s="51">
        <f>'Miscellaneous List'!Z39+'Miscellaneous List'!Z63+'Miscellaneous List'!Z87</f>
        <v>206.27949453300718</v>
      </c>
      <c r="Z19" s="51">
        <f>'Miscellaneous List'!AA39+'Miscellaneous List'!AA63+'Miscellaneous List'!AA87</f>
        <v>201.11433020219843</v>
      </c>
      <c r="AA19" s="51">
        <f>'Miscellaneous List'!AB39+'Miscellaneous List'!AB63+'Miscellaneous List'!AB87</f>
        <v>196.06256770574342</v>
      </c>
    </row>
    <row r="20" spans="5:27" x14ac:dyDescent="0.35">
      <c r="E20" s="42" t="s">
        <v>37</v>
      </c>
      <c r="F20" s="51" cm="1">
        <f t="array" ref="F20">INDEX('Labour Demand'!$F$2:$F$151,MATCH(1,($F$6='Labour Demand'!$B$2:$B$151)*(F$17='Labour Demand'!$C$2:$C$151),0))</f>
        <v>7439.838598108613</v>
      </c>
      <c r="G20" s="51" cm="1">
        <f t="array" ref="G20">INDEX('Labour Demand'!$F$2:$F$151,MATCH(1,($F$6='Labour Demand'!$B$2:$B$151)*(G$17='Labour Demand'!$C$2:$C$151),0))</f>
        <v>7385.1426020351537</v>
      </c>
      <c r="H20" s="51" cm="1">
        <f t="array" ref="H20">INDEX('Labour Demand'!$F$2:$F$151,MATCH(1,($F$6='Labour Demand'!$B$2:$B$151)*(H$17='Labour Demand'!$C$2:$C$151),0))</f>
        <v>8302.8329031333069</v>
      </c>
      <c r="I20" s="51" cm="1">
        <f t="array" ref="I20">INDEX('Labour Demand'!$F$2:$F$151,MATCH(1,($F$6='Labour Demand'!$B$2:$B$151)*(I$17='Labour Demand'!$C$2:$C$151),0))</f>
        <v>9151.9939042770275</v>
      </c>
      <c r="J20" s="51" cm="1">
        <f t="array" ref="J20">INDEX('Labour Demand'!$F$2:$F$151,MATCH(1,($F$6='Labour Demand'!$B$2:$B$151)*(J$17='Labour Demand'!$C$2:$C$151),0))</f>
        <v>9773.9945240948728</v>
      </c>
      <c r="K20" s="51" cm="1">
        <f t="array" ref="K20">INDEX('Labour Demand'!$F$2:$F$151,MATCH(1,($F$6='Labour Demand'!$B$2:$B$151)*(K$17='Labour Demand'!$C$2:$C$151),0))</f>
        <v>9999.6141705868031</v>
      </c>
      <c r="L20" s="51" cm="1">
        <f t="array" ref="L20">INDEX('Labour Demand'!$F$2:$F$151,MATCH(1,($F$6='Labour Demand'!$B$2:$B$151)*(L$17='Labour Demand'!$C$2:$C$151),0))</f>
        <v>9731.5871848476054</v>
      </c>
      <c r="M20" s="51" cm="1">
        <f t="array" ref="M20">INDEX('Labour Demand'!$F$2:$F$151,MATCH(1,($F$6='Labour Demand'!$B$2:$B$151)*(M$17='Labour Demand'!$C$2:$C$151),0))</f>
        <v>9013.337425722475</v>
      </c>
      <c r="N20" s="51" cm="1">
        <f t="array" ref="N20">INDEX('Labour Demand'!$F$2:$F$151,MATCH(1,($F$6='Labour Demand'!$B$2:$B$151)*(N$17='Labour Demand'!$C$2:$C$151),0))</f>
        <v>7950.1539211461477</v>
      </c>
      <c r="O20" s="51" cm="1">
        <f t="array" ref="O20">INDEX('Labour Demand'!$F$2:$F$151,MATCH(1,($F$6='Labour Demand'!$B$2:$B$151)*(O$17='Labour Demand'!$C$2:$C$151),0))</f>
        <v>6748.5730697702065</v>
      </c>
      <c r="Q20" s="42" t="s">
        <v>37</v>
      </c>
      <c r="R20" s="51">
        <f>'Miscellaneous List'!S40+'Miscellaneous List'!S64+'Miscellaneous List'!S88</f>
        <v>6611.1735948712258</v>
      </c>
      <c r="S20" s="51">
        <f>'Miscellaneous List'!T40+'Miscellaneous List'!T64+'Miscellaneous List'!T88</f>
        <v>6374.0287403250422</v>
      </c>
      <c r="T20" s="51">
        <f>'Miscellaneous List'!U40+'Miscellaneous List'!U64+'Miscellaneous List'!U88</f>
        <v>6178.2802402632115</v>
      </c>
      <c r="U20" s="51">
        <f>'Miscellaneous List'!V40+'Miscellaneous List'!V64+'Miscellaneous List'!V88</f>
        <v>6028.2433367821668</v>
      </c>
      <c r="V20" s="51">
        <f>'Miscellaneous List'!W40+'Miscellaneous List'!W64+'Miscellaneous List'!W88</f>
        <v>5881.289332213074</v>
      </c>
      <c r="W20" s="51">
        <f>'Miscellaneous List'!X40+'Miscellaneous List'!X64+'Miscellaneous List'!X88</f>
        <v>5737.6414842924569</v>
      </c>
      <c r="X20" s="51">
        <f>'Miscellaneous List'!Y40+'Miscellaneous List'!Y64+'Miscellaneous List'!Y88</f>
        <v>5597.1086159231445</v>
      </c>
      <c r="Y20" s="51">
        <f>'Miscellaneous List'!Z40+'Miscellaneous List'!Z64+'Miscellaneous List'!Z88</f>
        <v>5459.5358957407389</v>
      </c>
      <c r="Z20" s="51">
        <f>'Miscellaneous List'!AA40+'Miscellaneous List'!AA64+'Miscellaneous List'!AA88</f>
        <v>5325.0053388248152</v>
      </c>
      <c r="AA20" s="51">
        <f>'Miscellaneous List'!AB40+'Miscellaneous List'!AB64+'Miscellaneous List'!AB88</f>
        <v>5193.4247302677986</v>
      </c>
    </row>
    <row r="21" spans="5:27" x14ac:dyDescent="0.35">
      <c r="E21" s="42" t="s">
        <v>36</v>
      </c>
      <c r="F21" s="51" cm="1">
        <f t="array" ref="F21">INDEX('Labour Demand'!$G$2:$G$151,MATCH(1,($F$6='Labour Demand'!$B$2:$B$151)*(F$17='Labour Demand'!$C$2:$C$151),0))</f>
        <v>607.91200807739722</v>
      </c>
      <c r="G21" s="51" cm="1">
        <f t="array" ref="G21">INDEX('Labour Demand'!$G$2:$G$151,MATCH(1,($F$6='Labour Demand'!$B$2:$B$151)*(G$17='Labour Demand'!$C$2:$C$151),0))</f>
        <v>594.06463803401277</v>
      </c>
      <c r="H21" s="51" cm="1">
        <f t="array" ref="H21">INDEX('Labour Demand'!$G$2:$G$151,MATCH(1,($F$6='Labour Demand'!$B$2:$B$151)*(H$17='Labour Demand'!$C$2:$C$151),0))</f>
        <v>580.91532506262899</v>
      </c>
      <c r="I21" s="51" cm="1">
        <f t="array" ref="I21">INDEX('Labour Demand'!$G$2:$G$151,MATCH(1,($F$6='Labour Demand'!$B$2:$B$151)*(I$17='Labour Demand'!$C$2:$C$151),0))</f>
        <v>567.87106627265257</v>
      </c>
      <c r="J21" s="51" cm="1">
        <f t="array" ref="J21">INDEX('Labour Demand'!$G$2:$G$151,MATCH(1,($F$6='Labour Demand'!$B$2:$B$151)*(J$17='Labour Demand'!$C$2:$C$151),0))</f>
        <v>554.93159198047044</v>
      </c>
      <c r="K21" s="51" cm="1">
        <f t="array" ref="K21">INDEX('Labour Demand'!$G$2:$G$151,MATCH(1,($F$6='Labour Demand'!$B$2:$B$151)*(K$17='Labour Demand'!$C$2:$C$151),0))</f>
        <v>541.47843662242474</v>
      </c>
      <c r="L21" s="51" cm="1">
        <f t="array" ref="L21">INDEX('Labour Demand'!$G$2:$G$151,MATCH(1,($F$6='Labour Demand'!$B$2:$B$151)*(L$17='Labour Demand'!$C$2:$C$151),0))</f>
        <v>527.39842330940621</v>
      </c>
      <c r="M21" s="51" cm="1">
        <f t="array" ref="M21">INDEX('Labour Demand'!$G$2:$G$151,MATCH(1,($F$6='Labour Demand'!$B$2:$B$151)*(M$17='Labour Demand'!$C$2:$C$151),0))</f>
        <v>514.0217756533109</v>
      </c>
      <c r="N21" s="51" cm="1">
        <f t="array" ref="N21">INDEX('Labour Demand'!$G$2:$G$151,MATCH(1,($F$6='Labour Demand'!$B$2:$B$151)*(N$17='Labour Demand'!$C$2:$C$151),0))</f>
        <v>499.92140212483599</v>
      </c>
      <c r="O21" s="51" cm="1">
        <f t="array" ref="O21">INDEX('Labour Demand'!$G$2:$G$151,MATCH(1,($F$6='Labour Demand'!$B$2:$B$151)*(O$17='Labour Demand'!$C$2:$C$151),0))</f>
        <v>486.25843570655854</v>
      </c>
      <c r="Q21" s="42" t="s">
        <v>36</v>
      </c>
      <c r="R21" s="51">
        <f>'Miscellaneous List'!S41+'Miscellaneous List'!S65+'Miscellaneous List'!S89</f>
        <v>654.62249211916685</v>
      </c>
      <c r="S21" s="51">
        <f>'Miscellaneous List'!T41+'Miscellaneous List'!T65+'Miscellaneous List'!T89</f>
        <v>638.58629571806648</v>
      </c>
      <c r="T21" s="51">
        <f>'Miscellaneous List'!U41+'Miscellaneous List'!U65+'Miscellaneous List'!U89</f>
        <v>622.89568312082133</v>
      </c>
      <c r="U21" s="51">
        <f>'Miscellaneous List'!V41+'Miscellaneous List'!V65+'Miscellaneous List'!V89</f>
        <v>607.53896326698725</v>
      </c>
      <c r="V21" s="51">
        <f>'Miscellaneous List'!W41+'Miscellaneous List'!W65+'Miscellaneous List'!W89</f>
        <v>592.49861389766488</v>
      </c>
      <c r="W21" s="51">
        <f>'Miscellaneous List'!X41+'Miscellaneous List'!X65+'Miscellaneous List'!X89</f>
        <v>577.78728884994143</v>
      </c>
      <c r="X21" s="51">
        <f>'Miscellaneous List'!Y41+'Miscellaneous List'!Y65+'Miscellaneous List'!Y89</f>
        <v>563.40530583615919</v>
      </c>
      <c r="Y21" s="51">
        <f>'Miscellaneous List'!Z41+'Miscellaneous List'!Z65+'Miscellaneous List'!Z89</f>
        <v>549.34004609993201</v>
      </c>
      <c r="Z21" s="51">
        <f>'Miscellaneous List'!AA41+'Miscellaneous List'!AA65+'Miscellaneous List'!AA89</f>
        <v>535.58476897932519</v>
      </c>
      <c r="AA21" s="51">
        <f>'Miscellaneous List'!AB41+'Miscellaneous List'!AB65+'Miscellaneous List'!AB89</f>
        <v>522.13149070282418</v>
      </c>
    </row>
    <row r="22" spans="5:27" x14ac:dyDescent="0.35">
      <c r="E22" s="42" t="s">
        <v>35</v>
      </c>
      <c r="F22" s="51" cm="1">
        <f t="array" ref="F22">INDEX('Labour Demand'!$H$2:$H$151,MATCH(1,($F$6='Labour Demand'!$B$2:$B$151)*(F$17='Labour Demand'!$C$2:$C$151),0))</f>
        <v>413.90016574087645</v>
      </c>
      <c r="G22" s="51" cm="1">
        <f t="array" ref="G22">INDEX('Labour Demand'!$H$2:$H$151,MATCH(1,($F$6='Labour Demand'!$B$2:$B$151)*(G$17='Labour Demand'!$C$2:$C$151),0))</f>
        <v>406.60326975951034</v>
      </c>
      <c r="H22" s="51" cm="1">
        <f t="array" ref="H22">INDEX('Labour Demand'!$H$2:$H$151,MATCH(1,($F$6='Labour Demand'!$B$2:$B$151)*(H$17='Labour Demand'!$C$2:$C$151),0))</f>
        <v>431.53338518417246</v>
      </c>
      <c r="I22" s="51" cm="1">
        <f t="array" ref="I22">INDEX('Labour Demand'!$H$2:$H$151,MATCH(1,($F$6='Labour Demand'!$B$2:$B$151)*(I$17='Labour Demand'!$C$2:$C$151),0))</f>
        <v>454.32836820331431</v>
      </c>
      <c r="J22" s="51" cm="1">
        <f t="array" ref="J22">INDEX('Labour Demand'!$H$2:$H$151,MATCH(1,($F$6='Labour Demand'!$B$2:$B$151)*(J$17='Labour Demand'!$C$2:$C$151),0))</f>
        <v>469.77467970595364</v>
      </c>
      <c r="K22" s="51" cm="1">
        <f t="array" ref="K22">INDEX('Labour Demand'!$H$2:$H$151,MATCH(1,($F$6='Labour Demand'!$B$2:$B$151)*(K$17='Labour Demand'!$C$2:$C$151),0))</f>
        <v>472.14856020878193</v>
      </c>
      <c r="L22" s="51" cm="1">
        <f t="array" ref="L22">INDEX('Labour Demand'!$H$2:$H$151,MATCH(1,($F$6='Labour Demand'!$B$2:$B$151)*(L$17='Labour Demand'!$C$2:$C$151),0))</f>
        <v>458.22797468759086</v>
      </c>
      <c r="M22" s="51" cm="1">
        <f t="array" ref="M22">INDEX('Labour Demand'!$H$2:$H$151,MATCH(1,($F$6='Labour Demand'!$B$2:$B$151)*(M$17='Labour Demand'!$C$2:$C$151),0))</f>
        <v>429.78560669920194</v>
      </c>
      <c r="N22" s="51" cm="1">
        <f t="array" ref="N22">INDEX('Labour Demand'!$H$2:$H$151,MATCH(1,($F$6='Labour Demand'!$B$2:$B$151)*(N$17='Labour Demand'!$C$2:$C$151),0))</f>
        <v>389.90994824198162</v>
      </c>
      <c r="O22" s="51" cm="1">
        <f t="array" ref="O22">INDEX('Labour Demand'!$H$2:$H$151,MATCH(1,($F$6='Labour Demand'!$B$2:$B$151)*(O$17='Labour Demand'!$C$2:$C$151),0))</f>
        <v>345.68354665820226</v>
      </c>
      <c r="Q22" s="42" t="s">
        <v>35</v>
      </c>
      <c r="R22" s="51">
        <f>'Miscellaneous List'!S42+'Miscellaneous List'!S66+'Miscellaneous List'!S90</f>
        <v>392.1786261661909</v>
      </c>
      <c r="S22" s="51">
        <f>'Miscellaneous List'!T42+'Miscellaneous List'!T66+'Miscellaneous List'!T90</f>
        <v>382.57148075150218</v>
      </c>
      <c r="T22" s="51">
        <f>'Miscellaneous List'!U42+'Miscellaneous List'!U66+'Miscellaneous List'!U90</f>
        <v>375.55972646129976</v>
      </c>
      <c r="U22" s="51">
        <f>'Miscellaneous List'!V42+'Miscellaneous List'!V66+'Miscellaneous List'!V90</f>
        <v>366.35247261195042</v>
      </c>
      <c r="V22" s="51">
        <f>'Miscellaneous List'!W42+'Miscellaneous List'!W66+'Miscellaneous List'!W90</f>
        <v>357.33471832747881</v>
      </c>
      <c r="W22" s="51">
        <f>'Miscellaneous List'!X42+'Miscellaneous List'!X66+'Miscellaneous List'!X90</f>
        <v>348.51630874194416</v>
      </c>
      <c r="X22" s="51">
        <f>'Miscellaneous List'!Y42+'Miscellaneous List'!Y66+'Miscellaneous List'!Y90</f>
        <v>339.89303029388361</v>
      </c>
      <c r="Y22" s="51">
        <f>'Miscellaneous List'!Z42+'Miscellaneous List'!Z66+'Miscellaneous List'!Z90</f>
        <v>331.45660223090272</v>
      </c>
      <c r="Z22" s="51">
        <f>'Miscellaneous List'!AA42+'Miscellaneous List'!AA66+'Miscellaneous List'!AA90</f>
        <v>323.20633515910771</v>
      </c>
      <c r="AA22" s="51">
        <f>'Miscellaneous List'!AB42+'Miscellaneous List'!AB66+'Miscellaneous List'!AB90</f>
        <v>315.13712016328731</v>
      </c>
    </row>
    <row r="23" spans="5:27" x14ac:dyDescent="0.35">
      <c r="E23" s="42" t="s">
        <v>34</v>
      </c>
      <c r="F23" s="51" cm="1">
        <f t="array" ref="F23">INDEX('Labour Demand'!$J$2:$J$151,MATCH(1,($F$6='Labour Demand'!$B$2:$B$151)*(F$17='Labour Demand'!$C$2:$C$151),0))</f>
        <v>355.21453878495061</v>
      </c>
      <c r="G23" s="51" cm="1">
        <f t="array" ref="G23">INDEX('Labour Demand'!$J$2:$J$151,MATCH(1,($F$6='Labour Demand'!$B$2:$B$151)*(G$17='Labour Demand'!$C$2:$C$151),0))</f>
        <v>352.63910240967209</v>
      </c>
      <c r="H23" s="51" cm="1">
        <f t="array" ref="H23">INDEX('Labour Demand'!$J$2:$J$151,MATCH(1,($F$6='Labour Demand'!$B$2:$B$151)*(H$17='Labour Demand'!$C$2:$C$151),0))</f>
        <v>396.67535467493656</v>
      </c>
      <c r="I23" s="51" cm="1">
        <f t="array" ref="I23">INDEX('Labour Demand'!$J$2:$J$151,MATCH(1,($F$6='Labour Demand'!$B$2:$B$151)*(I$17='Labour Demand'!$C$2:$C$151),0))</f>
        <v>437.42547795643856</v>
      </c>
      <c r="J23" s="51" cm="1">
        <f t="array" ref="J23">INDEX('Labour Demand'!$J$2:$J$151,MATCH(1,($F$6='Labour Demand'!$B$2:$B$151)*(J$17='Labour Demand'!$C$2:$C$151),0))</f>
        <v>467.28506280246444</v>
      </c>
      <c r="K23" s="51" cm="1">
        <f t="array" ref="K23">INDEX('Labour Demand'!$J$2:$J$151,MATCH(1,($F$6='Labour Demand'!$B$2:$B$151)*(K$17='Labour Demand'!$C$2:$C$151),0))</f>
        <v>478.14343625100236</v>
      </c>
      <c r="L23" s="51" cm="1">
        <f t="array" ref="L23">INDEX('Labour Demand'!$J$2:$J$151,MATCH(1,($F$6='Labour Demand'!$B$2:$B$151)*(L$17='Labour Demand'!$C$2:$C$151),0))</f>
        <v>465.33812055882481</v>
      </c>
      <c r="M23" s="51" cm="1">
        <f t="array" ref="M23">INDEX('Labour Demand'!$J$2:$J$151,MATCH(1,($F$6='Labour Demand'!$B$2:$B$151)*(M$17='Labour Demand'!$C$2:$C$151),0))</f>
        <v>430.94783006602711</v>
      </c>
      <c r="N23" s="51" cm="1">
        <f t="array" ref="N23">INDEX('Labour Demand'!$J$2:$J$151,MATCH(1,($F$6='Labour Demand'!$B$2:$B$151)*(N$17='Labour Demand'!$C$2:$C$151),0))</f>
        <v>380.02302791736861</v>
      </c>
      <c r="O23" s="51" cm="1">
        <f t="array" ref="O23">INDEX('Labour Demand'!$J$2:$J$151,MATCH(1,($F$6='Labour Demand'!$B$2:$B$151)*(O$17='Labour Demand'!$C$2:$C$151),0))</f>
        <v>322.46210023354752</v>
      </c>
      <c r="Q23" s="42" t="s">
        <v>34</v>
      </c>
      <c r="R23" s="51">
        <f>'Miscellaneous List'!S43+'Miscellaneous List'!S67+'Miscellaneous List'!S91</f>
        <v>304.40531459566245</v>
      </c>
      <c r="S23" s="51">
        <f>'Miscellaneous List'!T43+'Miscellaneous List'!T67+'Miscellaneous List'!T91</f>
        <v>296.94833982140415</v>
      </c>
      <c r="T23" s="51">
        <f>'Miscellaneous List'!U43+'Miscellaneous List'!U67+'Miscellaneous List'!U91</f>
        <v>289.65206460727114</v>
      </c>
      <c r="U23" s="51">
        <f>'Miscellaneous List'!V43+'Miscellaneous List'!V67+'Miscellaneous List'!V91</f>
        <v>282.51105250557748</v>
      </c>
      <c r="V23" s="51">
        <f>'Miscellaneous List'!W43+'Miscellaneous List'!W67+'Miscellaneous List'!W91</f>
        <v>275.51715550919408</v>
      </c>
      <c r="W23" s="51">
        <f>'Miscellaneous List'!X43+'Miscellaneous List'!X67+'Miscellaneous List'!X91</f>
        <v>268.6762577655582</v>
      </c>
      <c r="X23" s="51">
        <f>'Miscellaneous List'!Y43+'Miscellaneous List'!Y67+'Miscellaneous List'!Y91</f>
        <v>261.98850701375102</v>
      </c>
      <c r="Y23" s="51">
        <f>'Miscellaneous List'!Z43+'Miscellaneous List'!Z67+'Miscellaneous List'!Z91</f>
        <v>255.44803541917503</v>
      </c>
      <c r="Z23" s="51">
        <f>'Miscellaneous List'!AA43+'Miscellaneous List'!AA67+'Miscellaneous List'!AA91</f>
        <v>249.05170851373379</v>
      </c>
      <c r="AA23" s="51">
        <f>'Miscellaneous List'!AB43+'Miscellaneous List'!AB67+'Miscellaneous List'!AB91</f>
        <v>242.79581377225611</v>
      </c>
    </row>
    <row r="24" spans="5:27" x14ac:dyDescent="0.35">
      <c r="E24" s="42" t="s">
        <v>33</v>
      </c>
      <c r="F24" s="51" cm="1">
        <f t="array" ref="F24">INDEX('Labour Demand'!$K$2:$K$151,MATCH(1,($F$6='Labour Demand'!$B$2:$B$151)*(F$17='Labour Demand'!$C$2:$C$151),0))</f>
        <v>3377.4730427645654</v>
      </c>
      <c r="G24" s="51" cm="1">
        <f t="array" ref="G24">INDEX('Labour Demand'!$K$2:$K$151,MATCH(1,($F$6='Labour Demand'!$B$2:$B$151)*(G$17='Labour Demand'!$C$2:$C$151),0))</f>
        <v>3267.8698013990233</v>
      </c>
      <c r="H24" s="51" cm="1">
        <f t="array" ref="H24">INDEX('Labour Demand'!$K$2:$K$151,MATCH(1,($F$6='Labour Demand'!$B$2:$B$151)*(H$17='Labour Demand'!$C$2:$C$151),0))</f>
        <v>3163.8866646282022</v>
      </c>
      <c r="I24" s="51" cm="1">
        <f t="array" ref="I24">INDEX('Labour Demand'!$K$2:$K$151,MATCH(1,($F$6='Labour Demand'!$B$2:$B$151)*(I$17='Labour Demand'!$C$2:$C$151),0))</f>
        <v>3062.2191987123879</v>
      </c>
      <c r="J24" s="51" cm="1">
        <f t="array" ref="J24">INDEX('Labour Demand'!$K$2:$K$151,MATCH(1,($F$6='Labour Demand'!$B$2:$B$151)*(J$17='Labour Demand'!$C$2:$C$151),0))</f>
        <v>2962.8242445503629</v>
      </c>
      <c r="K24" s="51" cm="1">
        <f t="array" ref="K24">INDEX('Labour Demand'!$K$2:$K$151,MATCH(1,($F$6='Labour Demand'!$B$2:$B$151)*(K$17='Labour Demand'!$C$2:$C$151),0))</f>
        <v>2862.4237199254217</v>
      </c>
      <c r="L24" s="51" cm="1">
        <f t="array" ref="L24">INDEX('Labour Demand'!$K$2:$K$151,MATCH(1,($F$6='Labour Demand'!$B$2:$B$151)*(L$17='Labour Demand'!$C$2:$C$151),0))</f>
        <v>2760.4865838591604</v>
      </c>
      <c r="M24" s="51" cm="1">
        <f t="array" ref="M24">INDEX('Labour Demand'!$K$2:$K$151,MATCH(1,($F$6='Labour Demand'!$B$2:$B$151)*(M$17='Labour Demand'!$C$2:$C$151),0))</f>
        <v>2663.9101718518027</v>
      </c>
      <c r="N24" s="51" cm="1">
        <f t="array" ref="N24">INDEX('Labour Demand'!$K$2:$K$151,MATCH(1,($F$6='Labour Demand'!$B$2:$B$151)*(N$17='Labour Demand'!$C$2:$C$151),0))</f>
        <v>2565.3116334636788</v>
      </c>
      <c r="O24" s="51" cm="1">
        <f t="array" ref="O24">INDEX('Labour Demand'!$K$2:$K$151,MATCH(1,($F$6='Labour Demand'!$B$2:$B$151)*(O$17='Labour Demand'!$C$2:$C$151),0))</f>
        <v>2470.6171197366211</v>
      </c>
      <c r="Q24" s="42" t="s">
        <v>33</v>
      </c>
      <c r="R24" s="51">
        <f>'Miscellaneous List'!S44+'Miscellaneous List'!S68+'Miscellaneous List'!S92</f>
        <v>3636.9898783745562</v>
      </c>
      <c r="S24" s="51">
        <f>'Miscellaneous List'!T44+'Miscellaneous List'!T68+'Miscellaneous List'!T92</f>
        <v>3547.895041731193</v>
      </c>
      <c r="T24" s="51">
        <f>'Miscellaneous List'!U44+'Miscellaneous List'!U68+'Miscellaneous List'!U92</f>
        <v>3460.7202197709225</v>
      </c>
      <c r="U24" s="51">
        <f>'Miscellaneous List'!V44+'Miscellaneous List'!V68+'Miscellaneous List'!V92</f>
        <v>3375.4004586172514</v>
      </c>
      <c r="V24" s="51">
        <f>'Miscellaneous List'!W44+'Miscellaneous List'!W68+'Miscellaneous List'!W92</f>
        <v>3291.8384070807074</v>
      </c>
      <c r="W24" s="51">
        <f>'Miscellaneous List'!X44+'Miscellaneous List'!X68+'Miscellaneous List'!X92</f>
        <v>3210.1043680884932</v>
      </c>
      <c r="X24" s="51">
        <f>'Miscellaneous List'!Y44+'Miscellaneous List'!Y68+'Miscellaneous List'!Y92</f>
        <v>3130.2001068053978</v>
      </c>
      <c r="Y24" s="51">
        <f>'Miscellaneous List'!Z44+'Miscellaneous List'!Z68+'Miscellaneous List'!Z92</f>
        <v>3052.0555152076267</v>
      </c>
      <c r="Z24" s="51">
        <f>'Miscellaneous List'!AA44+'Miscellaneous List'!AA68+'Miscellaneous List'!AA92</f>
        <v>2975.6331431318795</v>
      </c>
      <c r="AA24" s="51">
        <f>'Miscellaneous List'!AB44+'Miscellaneous List'!AB68+'Miscellaneous List'!AB92</f>
        <v>2900.8886338740408</v>
      </c>
    </row>
    <row r="25" spans="5:27" x14ac:dyDescent="0.35">
      <c r="E25" s="42" t="s">
        <v>32</v>
      </c>
      <c r="F25" s="51" cm="1">
        <f t="array" ref="F25">INDEX('Labour Demand'!$L$2:$L$151,MATCH(1,($F$6='Labour Demand'!$B$2:$B$151)*(F$17='Labour Demand'!$C$2:$C$151),0))</f>
        <v>1336.2479997176367</v>
      </c>
      <c r="G25" s="51" cm="1">
        <f t="array" ref="G25">INDEX('Labour Demand'!$L$2:$L$151,MATCH(1,($F$6='Labour Demand'!$B$2:$B$151)*(G$17='Labour Demand'!$C$2:$C$151),0))</f>
        <v>1292.8850741863657</v>
      </c>
      <c r="H25" s="51" cm="1">
        <f t="array" ref="H25">INDEX('Labour Demand'!$L$2:$L$151,MATCH(1,($F$6='Labour Demand'!$B$2:$B$151)*(H$17='Labour Demand'!$C$2:$C$151),0))</f>
        <v>1251.7456611532889</v>
      </c>
      <c r="I25" s="51" cm="1">
        <f t="array" ref="I25">INDEX('Labour Demand'!$L$2:$L$151,MATCH(1,($F$6='Labour Demand'!$B$2:$B$151)*(I$17='Labour Demand'!$C$2:$C$151),0))</f>
        <v>1211.5224095547601</v>
      </c>
      <c r="J25" s="51" cm="1">
        <f t="array" ref="J25">INDEX('Labour Demand'!$L$2:$L$151,MATCH(1,($F$6='Labour Demand'!$B$2:$B$151)*(J$17='Labour Demand'!$C$2:$C$151),0))</f>
        <v>1172.198244121209</v>
      </c>
      <c r="K25" s="51" cm="1">
        <f t="array" ref="K25">INDEX('Labour Demand'!$L$2:$L$151,MATCH(1,($F$6='Labour Demand'!$B$2:$B$151)*(K$17='Labour Demand'!$C$2:$C$151),0))</f>
        <v>1132.4762393851281</v>
      </c>
      <c r="L25" s="51" cm="1">
        <f t="array" ref="L25">INDEX('Labour Demand'!$L$2:$L$151,MATCH(1,($F$6='Labour Demand'!$B$2:$B$151)*(L$17='Labour Demand'!$C$2:$C$151),0))</f>
        <v>1092.1462967206589</v>
      </c>
      <c r="M25" s="51" cm="1">
        <f t="array" ref="M25">INDEX('Labour Demand'!$L$2:$L$151,MATCH(1,($F$6='Labour Demand'!$B$2:$B$151)*(M$17='Labour Demand'!$C$2:$C$151),0))</f>
        <v>1053.9372464245514</v>
      </c>
      <c r="N25" s="51" cm="1">
        <f t="array" ref="N25">INDEX('Labour Demand'!$L$2:$L$151,MATCH(1,($F$6='Labour Demand'!$B$2:$B$151)*(N$17='Labour Demand'!$C$2:$C$151),0))</f>
        <v>1014.9281712881973</v>
      </c>
      <c r="O25" s="51" cm="1">
        <f t="array" ref="O25">INDEX('Labour Demand'!$L$2:$L$151,MATCH(1,($F$6='Labour Demand'!$B$2:$B$151)*(O$17='Labour Demand'!$C$2:$C$151),0))</f>
        <v>977.46366662750518</v>
      </c>
      <c r="Q25" s="42" t="s">
        <v>32</v>
      </c>
      <c r="R25" s="51">
        <f>'Miscellaneous List'!S45+'Miscellaneous List'!S69+'Miscellaneous List'!S93</f>
        <v>1438.922054576429</v>
      </c>
      <c r="S25" s="51">
        <f>'Miscellaneous List'!T45+'Miscellaneous List'!T69+'Miscellaneous List'!T93</f>
        <v>1403.6729805668213</v>
      </c>
      <c r="T25" s="51">
        <f>'Miscellaneous List'!U45+'Miscellaneous List'!U69+'Miscellaneous List'!U93</f>
        <v>1369.1835323920391</v>
      </c>
      <c r="U25" s="51">
        <f>'Miscellaneous List'!V45+'Miscellaneous List'!V69+'Miscellaneous List'!V93</f>
        <v>1335.4280119972234</v>
      </c>
      <c r="V25" s="51">
        <f>'Miscellaneous List'!W45+'Miscellaneous List'!W69+'Miscellaneous List'!W93</f>
        <v>1302.3679038026626</v>
      </c>
      <c r="W25" s="51">
        <f>'Miscellaneous List'!X45+'Miscellaneous List'!X69+'Miscellaneous List'!X93</f>
        <v>1270.0310221371935</v>
      </c>
      <c r="X25" s="51">
        <f>'Miscellaneous List'!Y45+'Miscellaneous List'!Y69+'Miscellaneous List'!Y93</f>
        <v>1238.4180653625467</v>
      </c>
      <c r="Y25" s="51">
        <f>'Miscellaneous List'!Z45+'Miscellaneous List'!Z69+'Miscellaneous List'!Z93</f>
        <v>1207.5012962605786</v>
      </c>
      <c r="Z25" s="51">
        <f>'Miscellaneous List'!AA45+'Miscellaneous List'!AA69+'Miscellaneous List'!AA93</f>
        <v>1177.2658982198272</v>
      </c>
      <c r="AA25" s="51">
        <f>'Miscellaneous List'!AB45+'Miscellaneous List'!AB69+'Miscellaneous List'!AB93</f>
        <v>1147.6943221565848</v>
      </c>
    </row>
    <row r="26" spans="5:27" x14ac:dyDescent="0.35">
      <c r="E26" s="42" t="s">
        <v>31</v>
      </c>
      <c r="F26" s="51" cm="1">
        <f t="array" ref="F26">INDEX('Labour Demand'!$M$2:$M$151,MATCH(1,($F$6='Labour Demand'!$B$2:$B$151)*(F$17='Labour Demand'!$C$2:$C$151),0))</f>
        <v>2738.8030363708694</v>
      </c>
      <c r="G26" s="51" cm="1">
        <f t="array" ref="G26">INDEX('Labour Demand'!$M$2:$M$151,MATCH(1,($F$6='Labour Demand'!$B$2:$B$151)*(G$17='Labour Demand'!$C$2:$C$151),0))</f>
        <v>2739.8739498626423</v>
      </c>
      <c r="H26" s="51" cm="1">
        <f t="array" ref="H26">INDEX('Labour Demand'!$M$2:$M$151,MATCH(1,($F$6='Labour Demand'!$B$2:$B$151)*(H$17='Labour Demand'!$C$2:$C$151),0))</f>
        <v>3207.925637512139</v>
      </c>
      <c r="I26" s="51" cm="1">
        <f t="array" ref="I26">INDEX('Labour Demand'!$M$2:$M$151,MATCH(1,($F$6='Labour Demand'!$B$2:$B$151)*(I$17='Labour Demand'!$C$2:$C$151),0))</f>
        <v>3642.3883290134231</v>
      </c>
      <c r="J26" s="51" cm="1">
        <f t="array" ref="J26">INDEX('Labour Demand'!$M$2:$M$151,MATCH(1,($F$6='Labour Demand'!$B$2:$B$151)*(J$17='Labour Demand'!$C$2:$C$151),0))</f>
        <v>3966.8621591339984</v>
      </c>
      <c r="K26" s="51" cm="1">
        <f t="array" ref="K26">INDEX('Labour Demand'!$M$2:$M$151,MATCH(1,($F$6='Labour Demand'!$B$2:$B$151)*(K$17='Labour Demand'!$C$2:$C$151),0))</f>
        <v>4100.6556419762455</v>
      </c>
      <c r="L26" s="51" cm="1">
        <f t="array" ref="L26">INDEX('Labour Demand'!$M$2:$M$151,MATCH(1,($F$6='Labour Demand'!$B$2:$B$151)*(L$17='Labour Demand'!$C$2:$C$151),0))</f>
        <v>3997.0499334612487</v>
      </c>
      <c r="M26" s="51" cm="1">
        <f t="array" ref="M26">INDEX('Labour Demand'!$M$2:$M$151,MATCH(1,($F$6='Labour Demand'!$B$2:$B$151)*(M$17='Labour Demand'!$C$2:$C$151),0))</f>
        <v>3675.2364058181311</v>
      </c>
      <c r="N26" s="51" cm="1">
        <f t="array" ref="N26">INDEX('Labour Demand'!$M$2:$M$151,MATCH(1,($F$6='Labour Demand'!$B$2:$B$151)*(N$17='Labour Demand'!$C$2:$C$151),0))</f>
        <v>3187.7783265035273</v>
      </c>
      <c r="O26" s="51" cm="1">
        <f t="array" ref="O26">INDEX('Labour Demand'!$M$2:$M$151,MATCH(1,($F$6='Labour Demand'!$B$2:$B$151)*(O$17='Labour Demand'!$C$2:$C$151),0))</f>
        <v>2632.6793355536756</v>
      </c>
      <c r="Q26" s="42" t="s">
        <v>31</v>
      </c>
      <c r="R26" s="51">
        <f>'Miscellaneous List'!S46+'Miscellaneous List'!S70+'Miscellaneous List'!S94</f>
        <v>2164.4525129838821</v>
      </c>
      <c r="S26" s="51">
        <f>'Miscellaneous List'!T46+'Miscellaneous List'!T70+'Miscellaneous List'!T94</f>
        <v>2111.4302199571002</v>
      </c>
      <c r="T26" s="51">
        <f>'Miscellaneous List'!U46+'Miscellaneous List'!U70+'Miscellaneous List'!U94</f>
        <v>2059.5505698148909</v>
      </c>
      <c r="U26" s="51">
        <f>'Miscellaneous List'!V46+'Miscellaneous List'!V70+'Miscellaneous List'!V94</f>
        <v>2008.7749070795353</v>
      </c>
      <c r="V26" s="51">
        <f>'Miscellaneous List'!W46+'Miscellaneous List'!W70+'Miscellaneous List'!W94</f>
        <v>1959.0452959212021</v>
      </c>
      <c r="W26" s="51">
        <f>'Miscellaneous List'!X46+'Miscellaneous List'!X70+'Miscellaneous List'!X94</f>
        <v>1910.4035751551039</v>
      </c>
      <c r="X26" s="51">
        <f>'Miscellaneous List'!Y46+'Miscellaneous List'!Y70+'Miscellaneous List'!Y94</f>
        <v>1862.8507952695545</v>
      </c>
      <c r="Y26" s="51">
        <f>'Miscellaneous List'!Z46+'Miscellaneous List'!Z70+'Miscellaneous List'!Z94</f>
        <v>1816.3452334406368</v>
      </c>
      <c r="Z26" s="51">
        <f>'Miscellaneous List'!AA46+'Miscellaneous List'!AA70+'Miscellaneous List'!AA94</f>
        <v>1770.8646022540945</v>
      </c>
      <c r="AA26" s="51">
        <f>'Miscellaneous List'!AB46+'Miscellaneous List'!AB70+'Miscellaneous List'!AB94</f>
        <v>1726.3825040616248</v>
      </c>
    </row>
    <row r="27" spans="5:27" x14ac:dyDescent="0.35">
      <c r="E27" s="42" t="s">
        <v>30</v>
      </c>
      <c r="F27" s="51" cm="1">
        <f t="array" ref="F27">INDEX('Labour Demand'!$N$2:$N$151,MATCH(1,($F$6='Labour Demand'!$B$2:$B$151)*(F$17='Labour Demand'!$C$2:$C$151),0))</f>
        <v>1147.5344350866285</v>
      </c>
      <c r="G27" s="51" cm="1">
        <f t="array" ref="G27">INDEX('Labour Demand'!$N$2:$N$151,MATCH(1,($F$6='Labour Demand'!$B$2:$B$151)*(G$17='Labour Demand'!$C$2:$C$151),0))</f>
        <v>1128.2077838254741</v>
      </c>
      <c r="H27" s="51" cm="1">
        <f t="array" ref="H27">INDEX('Labour Demand'!$N$2:$N$151,MATCH(1,($F$6='Labour Demand'!$B$2:$B$151)*(H$17='Labour Demand'!$C$2:$C$151),0))</f>
        <v>1202.8772940327769</v>
      </c>
      <c r="I27" s="51" cm="1">
        <f t="array" ref="I27">INDEX('Labour Demand'!$N$2:$N$151,MATCH(1,($F$6='Labour Demand'!$B$2:$B$151)*(I$17='Labour Demand'!$C$2:$C$151),0))</f>
        <v>1271.2707501436159</v>
      </c>
      <c r="J27" s="51" cm="1">
        <f t="array" ref="J27">INDEX('Labour Demand'!$N$2:$N$151,MATCH(1,($F$6='Labour Demand'!$B$2:$B$151)*(J$17='Labour Demand'!$C$2:$C$151),0))</f>
        <v>1318.1662433386014</v>
      </c>
      <c r="K27" s="51" cm="1">
        <f t="array" ref="K27">INDEX('Labour Demand'!$N$2:$N$151,MATCH(1,($F$6='Labour Demand'!$B$2:$B$151)*(K$17='Labour Demand'!$C$2:$C$151),0))</f>
        <v>1326.9105169733552</v>
      </c>
      <c r="L27" s="51" cm="1">
        <f t="array" ref="L27">INDEX('Labour Demand'!$N$2:$N$151,MATCH(1,($F$6='Labour Demand'!$B$2:$B$151)*(L$17='Labour Demand'!$C$2:$C$151),0))</f>
        <v>1288.1053406382632</v>
      </c>
      <c r="M27" s="51" cm="1">
        <f t="array" ref="M27">INDEX('Labour Demand'!$N$2:$N$151,MATCH(1,($F$6='Labour Demand'!$B$2:$B$151)*(M$17='Labour Demand'!$C$2:$C$151),0))</f>
        <v>1206.8021177647818</v>
      </c>
      <c r="N27" s="51" cm="1">
        <f t="array" ref="N27">INDEX('Labour Demand'!$N$2:$N$151,MATCH(1,($F$6='Labour Demand'!$B$2:$B$151)*(N$17='Labour Demand'!$C$2:$C$151),0))</f>
        <v>1092.1520555837521</v>
      </c>
      <c r="O27" s="51" cm="1">
        <f t="array" ref="O27">INDEX('Labour Demand'!$N$2:$N$151,MATCH(1,($F$6='Labour Demand'!$B$2:$B$151)*(O$17='Labour Demand'!$C$2:$C$151),0))</f>
        <v>964.72803472022861</v>
      </c>
      <c r="Q27" s="42" t="s">
        <v>30</v>
      </c>
      <c r="R27" s="51">
        <f>'Miscellaneous List'!S47+'Miscellaneous List'!S71+'Miscellaneous List'!S95</f>
        <v>1079.4249805907541</v>
      </c>
      <c r="S27" s="51">
        <f>'Miscellaneous List'!T47+'Miscellaneous List'!T71+'Miscellaneous List'!T95</f>
        <v>1052.9824565446108</v>
      </c>
      <c r="T27" s="51">
        <f>'Miscellaneous List'!U47+'Miscellaneous List'!U71+'Miscellaneous List'!U95</f>
        <v>1027.1097751104458</v>
      </c>
      <c r="U27" s="51">
        <f>'Miscellaneous List'!V47+'Miscellaneous List'!V71+'Miscellaneous List'!V95</f>
        <v>1001.7876585780598</v>
      </c>
      <c r="V27" s="51">
        <f>'Miscellaneous List'!W47+'Miscellaneous List'!W71+'Miscellaneous List'!W95</f>
        <v>976.98721401419721</v>
      </c>
      <c r="W27" s="51">
        <f>'Miscellaneous List'!X47+'Miscellaneous List'!X71+'Miscellaneous List'!X95</f>
        <v>952.72930667786875</v>
      </c>
      <c r="X27" s="51">
        <f>'Miscellaneous List'!Y47+'Miscellaneous List'!Y71+'Miscellaneous List'!Y95</f>
        <v>929.0144604536689</v>
      </c>
      <c r="Y27" s="51">
        <f>'Miscellaneous List'!Z47+'Miscellaneous List'!Z71+'Miscellaneous List'!Z95</f>
        <v>905.82186792811729</v>
      </c>
      <c r="Z27" s="51">
        <f>'Miscellaneous List'!AA47+'Miscellaneous List'!AA71+'Miscellaneous List'!AA95</f>
        <v>883.14041423888386</v>
      </c>
      <c r="AA27" s="51">
        <f>'Miscellaneous List'!AB47+'Miscellaneous List'!AB71+'Miscellaneous List'!AB95</f>
        <v>860.95693472615949</v>
      </c>
    </row>
    <row r="28" spans="5:27" x14ac:dyDescent="0.35">
      <c r="E28" s="42" t="s">
        <v>29</v>
      </c>
      <c r="F28" s="51" cm="1">
        <f t="array" ref="F28">INDEX('Labour Demand'!$O$2:$O$151,MATCH(1,($F$6='Labour Demand'!$B$2:$B$151)*(F$17='Labour Demand'!$C$2:$C$151),0))</f>
        <v>573.81660580041171</v>
      </c>
      <c r="G28" s="51" cm="1">
        <f t="array" ref="G28">INDEX('Labour Demand'!$O$2:$O$151,MATCH(1,($F$6='Labour Demand'!$B$2:$B$151)*(G$17='Labour Demand'!$C$2:$C$151),0))</f>
        <v>558.59262712110751</v>
      </c>
      <c r="H28" s="51" cm="1">
        <f t="array" ref="H28">INDEX('Labour Demand'!$O$2:$O$151,MATCH(1,($F$6='Labour Demand'!$B$2:$B$151)*(H$17='Labour Demand'!$C$2:$C$151),0))</f>
        <v>561.78784984944605</v>
      </c>
      <c r="I28" s="51" cm="1">
        <f t="array" ref="I28">INDEX('Labour Demand'!$O$2:$O$151,MATCH(1,($F$6='Labour Demand'!$B$2:$B$151)*(I$17='Labour Demand'!$C$2:$C$151),0))</f>
        <v>564.03701804730827</v>
      </c>
      <c r="J28" s="51" cm="1">
        <f t="array" ref="J28">INDEX('Labour Demand'!$O$2:$O$151,MATCH(1,($F$6='Labour Demand'!$B$2:$B$151)*(J$17='Labour Demand'!$C$2:$C$151),0))</f>
        <v>562.44872273802423</v>
      </c>
      <c r="K28" s="51" cm="1">
        <f t="array" ref="K28">INDEX('Labour Demand'!$O$2:$O$151,MATCH(1,($F$6='Labour Demand'!$B$2:$B$151)*(K$17='Labour Demand'!$C$2:$C$151),0))</f>
        <v>553.51894588717278</v>
      </c>
      <c r="L28" s="51" cm="1">
        <f t="array" ref="L28">INDEX('Labour Demand'!$O$2:$O$151,MATCH(1,($F$6='Labour Demand'!$B$2:$B$151)*(L$17='Labour Demand'!$C$2:$C$151),0))</f>
        <v>535.40929617231825</v>
      </c>
      <c r="M28" s="51" cm="1">
        <f t="array" ref="M28">INDEX('Labour Demand'!$O$2:$O$151,MATCH(1,($F$6='Labour Demand'!$B$2:$B$151)*(M$17='Labour Demand'!$C$2:$C$151),0))</f>
        <v>509.80516596879193</v>
      </c>
      <c r="N28" s="51" cm="1">
        <f t="array" ref="N28">INDEX('Labour Demand'!$O$2:$O$151,MATCH(1,($F$6='Labour Demand'!$B$2:$B$151)*(N$17='Labour Demand'!$C$2:$C$151),0))</f>
        <v>477.66350703111226</v>
      </c>
      <c r="O28" s="51" cm="1">
        <f t="array" ref="O28">INDEX('Labour Demand'!$O$2:$O$151,MATCH(1,($F$6='Labour Demand'!$B$2:$B$151)*(O$17='Labour Demand'!$C$2:$C$151),0))</f>
        <v>443.51096261445173</v>
      </c>
      <c r="Q28" s="42" t="s">
        <v>29</v>
      </c>
      <c r="R28" s="51">
        <f>'Miscellaneous List'!S48+'Miscellaneous List'!S72+'Miscellaneous List'!S96</f>
        <v>590.78049840621998</v>
      </c>
      <c r="S28" s="51">
        <f>'Miscellaneous List'!T48+'Miscellaneous List'!T72+'Miscellaneous List'!T96</f>
        <v>578.77635864215915</v>
      </c>
      <c r="T28" s="51">
        <f>'Miscellaneous List'!U48+'Miscellaneous List'!U72+'Miscellaneous List'!U96</f>
        <v>566.98012409048522</v>
      </c>
      <c r="U28" s="51">
        <f>'Miscellaneous List'!V48+'Miscellaneous List'!V72+'Miscellaneous List'!V96</f>
        <v>555.38452287729365</v>
      </c>
      <c r="V28" s="51">
        <f>'Miscellaneous List'!W48+'Miscellaneous List'!W72+'Miscellaneous List'!W96</f>
        <v>543.97694059343974</v>
      </c>
      <c r="W28" s="51">
        <f>'Miscellaneous List'!X48+'Miscellaneous List'!X72+'Miscellaneous List'!X96</f>
        <v>532.77182587709297</v>
      </c>
      <c r="X28" s="51">
        <f>'Miscellaneous List'!Y48+'Miscellaneous List'!Y72+'Miscellaneous List'!Y96</f>
        <v>521.77245349469683</v>
      </c>
      <c r="Y28" s="51">
        <f>'Miscellaneous List'!Z48+'Miscellaneous List'!Z72+'Miscellaneous List'!Z96</f>
        <v>510.97037060705918</v>
      </c>
      <c r="Z28" s="51">
        <f>'Miscellaneous List'!AA48+'Miscellaneous List'!AA72+'Miscellaneous List'!AA96</f>
        <v>500.36233197184765</v>
      </c>
      <c r="AA28" s="51">
        <f>'Miscellaneous List'!AB48+'Miscellaneous List'!AB72+'Miscellaneous List'!AB96</f>
        <v>489.94389228172298</v>
      </c>
    </row>
    <row r="29" spans="5:27" x14ac:dyDescent="0.35">
      <c r="E29" s="42" t="s">
        <v>28</v>
      </c>
      <c r="F29" s="51" cm="1">
        <f t="array" ref="F29">INDEX('Labour Demand'!$Q$2:$Q$151,MATCH(1,($F$6='Labour Demand'!$B$2:$B$151)*(F$17='Labour Demand'!$C$2:$C$151),0))</f>
        <v>0</v>
      </c>
      <c r="G29" s="51" cm="1">
        <f t="array" ref="G29">INDEX('Labour Demand'!$Q$2:$Q$151,MATCH(1,($F$6='Labour Demand'!$B$2:$B$151)*(G$17='Labour Demand'!$C$2:$C$151),0))</f>
        <v>0</v>
      </c>
      <c r="H29" s="51" cm="1">
        <f t="array" ref="H29">INDEX('Labour Demand'!$Q$2:$Q$151,MATCH(1,($F$6='Labour Demand'!$B$2:$B$151)*(H$17='Labour Demand'!$C$2:$C$151),0))</f>
        <v>0</v>
      </c>
      <c r="I29" s="51" cm="1">
        <f t="array" ref="I29">INDEX('Labour Demand'!$Q$2:$Q$151,MATCH(1,($F$6='Labour Demand'!$B$2:$B$151)*(I$17='Labour Demand'!$C$2:$C$151),0))</f>
        <v>0</v>
      </c>
      <c r="J29" s="51" cm="1">
        <f t="array" ref="J29">INDEX('Labour Demand'!$Q$2:$Q$151,MATCH(1,($F$6='Labour Demand'!$B$2:$B$151)*(J$17='Labour Demand'!$C$2:$C$151),0))</f>
        <v>0</v>
      </c>
      <c r="K29" s="51" cm="1">
        <f t="array" ref="K29">INDEX('Labour Demand'!$Q$2:$Q$151,MATCH(1,($F$6='Labour Demand'!$B$2:$B$151)*(K$17='Labour Demand'!$C$2:$C$151),0))</f>
        <v>0</v>
      </c>
      <c r="L29" s="51" cm="1">
        <f t="array" ref="L29">INDEX('Labour Demand'!$Q$2:$Q$151,MATCH(1,($F$6='Labour Demand'!$B$2:$B$151)*(L$17='Labour Demand'!$C$2:$C$151),0))</f>
        <v>0</v>
      </c>
      <c r="M29" s="51" cm="1">
        <f t="array" ref="M29">INDEX('Labour Demand'!$Q$2:$Q$151,MATCH(1,($F$6='Labour Demand'!$B$2:$B$151)*(M$17='Labour Demand'!$C$2:$C$151),0))</f>
        <v>0</v>
      </c>
      <c r="N29" s="51" cm="1">
        <f t="array" ref="N29">INDEX('Labour Demand'!$Q$2:$Q$151,MATCH(1,($F$6='Labour Demand'!$B$2:$B$151)*(N$17='Labour Demand'!$C$2:$C$151),0))</f>
        <v>0</v>
      </c>
      <c r="O29" s="51" cm="1">
        <f t="array" ref="O29">INDEX('Labour Demand'!$Q$2:$Q$151,MATCH(1,($F$6='Labour Demand'!$B$2:$B$151)*(O$17='Labour Demand'!$C$2:$C$151),0))</f>
        <v>0</v>
      </c>
      <c r="Q29" s="42" t="s">
        <v>28</v>
      </c>
      <c r="R29" s="51">
        <f>'Miscellaneous List'!S49+'Miscellaneous List'!S73+'Miscellaneous List'!S97</f>
        <v>0</v>
      </c>
      <c r="S29" s="51">
        <f>'Miscellaneous List'!T49+'Miscellaneous List'!T73+'Miscellaneous List'!T97</f>
        <v>0</v>
      </c>
      <c r="T29" s="51">
        <f>'Miscellaneous List'!U49+'Miscellaneous List'!U73+'Miscellaneous List'!U97</f>
        <v>0</v>
      </c>
      <c r="U29" s="51">
        <f>'Miscellaneous List'!V49+'Miscellaneous List'!V73+'Miscellaneous List'!V97</f>
        <v>0</v>
      </c>
      <c r="V29" s="51">
        <f>'Miscellaneous List'!W49+'Miscellaneous List'!W73+'Miscellaneous List'!W97</f>
        <v>0</v>
      </c>
      <c r="W29" s="51">
        <f>'Miscellaneous List'!X49+'Miscellaneous List'!X73+'Miscellaneous List'!X97</f>
        <v>0</v>
      </c>
      <c r="X29" s="51">
        <f>'Miscellaneous List'!Y49+'Miscellaneous List'!Y73+'Miscellaneous List'!Y97</f>
        <v>0</v>
      </c>
      <c r="Y29" s="51">
        <f>'Miscellaneous List'!Z49+'Miscellaneous List'!Z73+'Miscellaneous List'!Z97</f>
        <v>0</v>
      </c>
      <c r="Z29" s="51">
        <f>'Miscellaneous List'!AA49+'Miscellaneous List'!AA73+'Miscellaneous List'!AA97</f>
        <v>0</v>
      </c>
      <c r="AA29" s="51">
        <f>'Miscellaneous List'!AB49+'Miscellaneous List'!AB73+'Miscellaneous List'!AB97</f>
        <v>0</v>
      </c>
    </row>
    <row r="30" spans="5:27" x14ac:dyDescent="0.35">
      <c r="E30" s="42" t="s">
        <v>27</v>
      </c>
      <c r="F30" s="51" cm="1">
        <f t="array" ref="F30">INDEX('Labour Demand'!$R$2:$R$151,MATCH(1,($F$6='Labour Demand'!$B$2:$B$151)*(F$17='Labour Demand'!$C$2:$C$151),0))</f>
        <v>398.02624924655089</v>
      </c>
      <c r="G30" s="51" cm="1">
        <f t="array" ref="G30">INDEX('Labour Demand'!$R$2:$R$151,MATCH(1,($F$6='Labour Demand'!$B$2:$B$151)*(G$17='Labour Demand'!$C$2:$C$151),0))</f>
        <v>404.17192849429949</v>
      </c>
      <c r="H30" s="51" cm="1">
        <f t="array" ref="H30">INDEX('Labour Demand'!$R$2:$R$151,MATCH(1,($F$6='Labour Demand'!$B$2:$B$151)*(H$17='Labour Demand'!$C$2:$C$151),0))</f>
        <v>410.27295604814719</v>
      </c>
      <c r="I30" s="51" cm="1">
        <f t="array" ref="I30">INDEX('Labour Demand'!$R$2:$R$151,MATCH(1,($F$6='Labour Demand'!$B$2:$B$151)*(I$17='Labour Demand'!$C$2:$C$151),0))</f>
        <v>416.3195273035393</v>
      </c>
      <c r="J30" s="51" cm="1">
        <f t="array" ref="J30">INDEX('Labour Demand'!$R$2:$R$151,MATCH(1,($F$6='Labour Demand'!$B$2:$B$151)*(J$17='Labour Demand'!$C$2:$C$151),0))</f>
        <v>421.80120737605199</v>
      </c>
      <c r="K30" s="51" cm="1">
        <f t="array" ref="K30">INDEX('Labour Demand'!$R$2:$R$151,MATCH(1,($F$6='Labour Demand'!$B$2:$B$151)*(K$17='Labour Demand'!$C$2:$C$151),0))</f>
        <v>426.5547351565105</v>
      </c>
      <c r="L30" s="51" cm="1">
        <f t="array" ref="L30">INDEX('Labour Demand'!$R$2:$R$151,MATCH(1,($F$6='Labour Demand'!$B$2:$B$151)*(L$17='Labour Demand'!$C$2:$C$151),0))</f>
        <v>431.65587578997105</v>
      </c>
      <c r="M30" s="51" cm="1">
        <f t="array" ref="M30">INDEX('Labour Demand'!$R$2:$R$151,MATCH(1,($F$6='Labour Demand'!$B$2:$B$151)*(M$17='Labour Demand'!$C$2:$C$151),0))</f>
        <v>435.85575248026959</v>
      </c>
      <c r="N30" s="51" cm="1">
        <f t="array" ref="N30">INDEX('Labour Demand'!$R$2:$R$151,MATCH(1,($F$6='Labour Demand'!$B$2:$B$151)*(N$17='Labour Demand'!$C$2:$C$151),0))</f>
        <v>440.14405636672853</v>
      </c>
      <c r="O30" s="51" cm="1">
        <f t="array" ref="O30">INDEX('Labour Demand'!$R$2:$R$151,MATCH(1,($F$6='Labour Demand'!$B$2:$B$151)*(O$17='Labour Demand'!$C$2:$C$151),0))</f>
        <v>444.54758383762146</v>
      </c>
      <c r="Q30" s="42" t="s">
        <v>27</v>
      </c>
      <c r="R30" s="51">
        <f>'Miscellaneous List'!S50+'Miscellaneous List'!S74+'Miscellaneous List'!S98</f>
        <v>428.5684119569105</v>
      </c>
      <c r="S30" s="51">
        <f>'Miscellaneous List'!T50+'Miscellaneous List'!T74+'Miscellaneous List'!T98</f>
        <v>418.02675799841489</v>
      </c>
      <c r="T30" s="51">
        <f>'Miscellaneous List'!U50+'Miscellaneous List'!U74+'Miscellaneous List'!U98</f>
        <v>407.71044690341893</v>
      </c>
      <c r="U30" s="51">
        <f>'Miscellaneous List'!V50+'Miscellaneous List'!V74+'Miscellaneous List'!V98</f>
        <v>397.61173440987562</v>
      </c>
      <c r="V30" s="51">
        <f>'Miscellaneous List'!W50+'Miscellaneous List'!W74+'Miscellaneous List'!W98</f>
        <v>387.71899851145218</v>
      </c>
      <c r="W30" s="51">
        <f>'Miscellaneous List'!X50+'Miscellaneous List'!X74+'Miscellaneous List'!X98</f>
        <v>378.04056877451114</v>
      </c>
      <c r="X30" s="51">
        <f>'Miscellaneous List'!Y50+'Miscellaneous List'!Y74+'Miscellaneous List'!Y98</f>
        <v>368.5766908499798</v>
      </c>
      <c r="Y30" s="51">
        <f>'Miscellaneous List'!Z50+'Miscellaneous List'!Z74+'Miscellaneous List'!Z98</f>
        <v>359.31904112522955</v>
      </c>
      <c r="Z30" s="51">
        <f>'Miscellaneous List'!AA50+'Miscellaneous List'!AA74+'Miscellaneous List'!AA98</f>
        <v>350.26318718269943</v>
      </c>
      <c r="AA30" s="51">
        <f>'Miscellaneous List'!AB50+'Miscellaneous List'!AB74+'Miscellaneous List'!AB98</f>
        <v>341.40386693436125</v>
      </c>
    </row>
    <row r="31" spans="5:27" x14ac:dyDescent="0.35">
      <c r="E31" s="42" t="s">
        <v>26</v>
      </c>
      <c r="F31" s="51" cm="1">
        <f t="array" ref="F31">INDEX('Labour Demand'!$S$2:$S$151,MATCH(1,($F$6='Labour Demand'!$B$2:$B$151)*(F$17='Labour Demand'!$C$2:$C$151),0))</f>
        <v>622.48628893882392</v>
      </c>
      <c r="G31" s="51" cm="1">
        <f t="array" ref="G31">INDEX('Labour Demand'!$S$2:$S$151,MATCH(1,($F$6='Labour Demand'!$B$2:$B$151)*(G$17='Labour Demand'!$C$2:$C$151),0))</f>
        <v>632.09771802215982</v>
      </c>
      <c r="H31" s="51" cm="1">
        <f t="array" ref="H31">INDEX('Labour Demand'!$S$2:$S$151,MATCH(1,($F$6='Labour Demand'!$B$2:$B$151)*(H$17='Labour Demand'!$C$2:$C$151),0))</f>
        <v>641.63931485879368</v>
      </c>
      <c r="I31" s="51" cm="1">
        <f t="array" ref="I31">INDEX('Labour Demand'!$S$2:$S$151,MATCH(1,($F$6='Labour Demand'!$B$2:$B$151)*(I$17='Labour Demand'!$C$2:$C$151),0))</f>
        <v>651.09574570650329</v>
      </c>
      <c r="J31" s="51" cm="1">
        <f t="array" ref="J31">INDEX('Labour Demand'!$S$2:$S$151,MATCH(1,($F$6='Labour Demand'!$B$2:$B$151)*(J$17='Labour Demand'!$C$2:$C$151),0))</f>
        <v>659.66872472974001</v>
      </c>
      <c r="K31" s="51" cm="1">
        <f t="array" ref="K31">INDEX('Labour Demand'!$S$2:$S$151,MATCH(1,($F$6='Labour Demand'!$B$2:$B$151)*(K$17='Labour Demand'!$C$2:$C$151),0))</f>
        <v>667.1029225320874</v>
      </c>
      <c r="L31" s="51" cm="1">
        <f t="array" ref="L31">INDEX('Labour Demand'!$S$2:$S$151,MATCH(1,($F$6='Labour Demand'!$B$2:$B$151)*(L$17='Labour Demand'!$C$2:$C$151),0))</f>
        <v>675.08076346164614</v>
      </c>
      <c r="M31" s="51" cm="1">
        <f t="array" ref="M31">INDEX('Labour Demand'!$S$2:$S$151,MATCH(1,($F$6='Labour Demand'!$B$2:$B$151)*(M$17='Labour Demand'!$C$2:$C$151),0))</f>
        <v>681.64908818870481</v>
      </c>
      <c r="N31" s="51" cm="1">
        <f t="array" ref="N31">INDEX('Labour Demand'!$S$2:$S$151,MATCH(1,($F$6='Labour Demand'!$B$2:$B$151)*(N$17='Labour Demand'!$C$2:$C$151),0))</f>
        <v>688.35570710435911</v>
      </c>
      <c r="O31" s="51" cm="1">
        <f t="array" ref="O31">INDEX('Labour Demand'!$S$2:$S$151,MATCH(1,($F$6='Labour Demand'!$B$2:$B$151)*(O$17='Labour Demand'!$C$2:$C$151),0))</f>
        <v>695.24252795797133</v>
      </c>
      <c r="Q31" s="42" t="s">
        <v>26</v>
      </c>
      <c r="R31" s="51">
        <f>'Miscellaneous List'!S51+'Miscellaneous List'!S75+'Miscellaneous List'!S99</f>
        <v>670.25217764020124</v>
      </c>
      <c r="S31" s="51">
        <f>'Miscellaneous List'!T51+'Miscellaneous List'!T75+'Miscellaneous List'!T99</f>
        <v>653.7657397122432</v>
      </c>
      <c r="T31" s="51">
        <f>'Miscellaneous List'!U51+'Miscellaneous List'!U75+'Miscellaneous List'!U99</f>
        <v>637.63172286984013</v>
      </c>
      <c r="U31" s="51">
        <f>'Miscellaneous List'!V51+'Miscellaneous List'!V75+'Miscellaneous List'!V99</f>
        <v>621.83801560790528</v>
      </c>
      <c r="V31" s="51">
        <f>'Miscellaneous List'!W51+'Miscellaneous List'!W75+'Miscellaneous List'!W99</f>
        <v>606.36644189004483</v>
      </c>
      <c r="W31" s="51">
        <f>'Miscellaneous List'!X51+'Miscellaneous List'!X75+'Miscellaneous List'!X99</f>
        <v>591.23002859793621</v>
      </c>
      <c r="X31" s="51">
        <f>'Miscellaneous List'!Y51+'Miscellaneous List'!Y75+'Miscellaneous List'!Y99</f>
        <v>576.42915991311133</v>
      </c>
      <c r="Y31" s="51">
        <f>'Miscellaneous List'!Z51+'Miscellaneous List'!Z75+'Miscellaneous List'!Z99</f>
        <v>561.95081826513217</v>
      </c>
      <c r="Z31" s="51">
        <f>'Miscellaneous List'!AA51+'Miscellaneous List'!AA75+'Miscellaneous List'!AA99</f>
        <v>547.78807165098681</v>
      </c>
      <c r="AA31" s="51">
        <f>'Miscellaneous List'!AB51+'Miscellaneous List'!AB75+'Miscellaneous List'!AB99</f>
        <v>533.93269051884306</v>
      </c>
    </row>
    <row r="32" spans="5:27" x14ac:dyDescent="0.35">
      <c r="E32" s="42" t="s">
        <v>25</v>
      </c>
      <c r="F32" s="51" cm="1">
        <f t="array" ref="F32">INDEX('Labour Demand'!$T$2:$T$151,MATCH(1,($F$6='Labour Demand'!$B$2:$B$151)*(F$17='Labour Demand'!$C$2:$C$151),0))</f>
        <v>339.04799992835552</v>
      </c>
      <c r="G32" s="51" cm="1">
        <f t="array" ref="G32">INDEX('Labour Demand'!$T$2:$T$151,MATCH(1,($F$6='Labour Demand'!$B$2:$B$151)*(G$17='Labour Demand'!$C$2:$C$151),0))</f>
        <v>344.28303219342524</v>
      </c>
      <c r="H32" s="51" cm="1">
        <f t="array" ref="H32">INDEX('Labour Demand'!$T$2:$T$151,MATCH(1,($F$6='Labour Demand'!$B$2:$B$151)*(H$17='Labour Demand'!$C$2:$C$151),0))</f>
        <v>349.48002910896918</v>
      </c>
      <c r="I32" s="51" cm="1">
        <f t="array" ref="I32">INDEX('Labour Demand'!$T$2:$T$151,MATCH(1,($F$6='Labour Demand'!$B$2:$B$151)*(I$17='Labour Demand'!$C$2:$C$151),0))</f>
        <v>354.63063888519798</v>
      </c>
      <c r="J32" s="51" cm="1">
        <f t="array" ref="J32">INDEX('Labour Demand'!$T$2:$T$151,MATCH(1,($F$6='Labour Demand'!$B$2:$B$151)*(J$17='Labour Demand'!$C$2:$C$151),0))</f>
        <v>359.30006123699195</v>
      </c>
      <c r="K32" s="51" cm="1">
        <f t="array" ref="K32">INDEX('Labour Demand'!$T$2:$T$151,MATCH(1,($F$6='Labour Demand'!$B$2:$B$151)*(K$17='Labour Demand'!$C$2:$C$151),0))</f>
        <v>363.34922656118647</v>
      </c>
      <c r="L32" s="51" cm="1">
        <f t="array" ref="L32">INDEX('Labour Demand'!$T$2:$T$151,MATCH(1,($F$6='Labour Demand'!$B$2:$B$151)*(L$17='Labour Demand'!$C$2:$C$151),0))</f>
        <v>367.69449658396007</v>
      </c>
      <c r="M32" s="51" cm="1">
        <f t="array" ref="M32">INDEX('Labour Demand'!$T$2:$T$151,MATCH(1,($F$6='Labour Demand'!$B$2:$B$151)*(M$17='Labour Demand'!$C$2:$C$151),0))</f>
        <v>371.27204905565492</v>
      </c>
      <c r="N32" s="51" cm="1">
        <f t="array" ref="N32">INDEX('Labour Demand'!$T$2:$T$151,MATCH(1,($F$6='Labour Demand'!$B$2:$B$151)*(N$17='Labour Demand'!$C$2:$C$151),0))</f>
        <v>374.9249258660189</v>
      </c>
      <c r="O32" s="51" cm="1">
        <f t="array" ref="O32">INDEX('Labour Demand'!$T$2:$T$151,MATCH(1,($F$6='Labour Demand'!$B$2:$B$151)*(O$17='Labour Demand'!$C$2:$C$151),0))</f>
        <v>378.67595280070481</v>
      </c>
      <c r="Q32" s="42" t="s">
        <v>25</v>
      </c>
      <c r="R32" s="51">
        <f>'Miscellaneous List'!S52+'Miscellaneous List'!S76+'Miscellaneous List'!S100</f>
        <v>365.06452321051586</v>
      </c>
      <c r="S32" s="51">
        <f>'Miscellaneous List'!T52+'Miscellaneous List'!T76+'Miscellaneous List'!T100</f>
        <v>356.08489762720205</v>
      </c>
      <c r="T32" s="51">
        <f>'Miscellaneous List'!U52+'Miscellaneous List'!U76+'Miscellaneous List'!U100</f>
        <v>347.29722432671463</v>
      </c>
      <c r="U32" s="51">
        <f>'Miscellaneous List'!V52+'Miscellaneous List'!V76+'Miscellaneous List'!V100</f>
        <v>338.69490656684633</v>
      </c>
      <c r="V32" s="51">
        <f>'Miscellaneous List'!W52+'Miscellaneous List'!W76+'Miscellaneous List'!W100</f>
        <v>330.26804445277941</v>
      </c>
      <c r="W32" s="51">
        <f>'Miscellaneous List'!X52+'Miscellaneous List'!X76+'Miscellaneous List'!X100</f>
        <v>322.02373330252578</v>
      </c>
      <c r="X32" s="51">
        <f>'Miscellaneous List'!Y52+'Miscellaneous List'!Y76+'Miscellaneous List'!Y100</f>
        <v>313.96218236724843</v>
      </c>
      <c r="Y32" s="51">
        <f>'Miscellaneous List'!Z52+'Miscellaneous List'!Z76+'Miscellaneous List'!Z100</f>
        <v>306.07630140046427</v>
      </c>
      <c r="Z32" s="51">
        <f>'Miscellaneous List'!AA52+'Miscellaneous List'!AA76+'Miscellaneous List'!AA100</f>
        <v>298.3623147659892</v>
      </c>
      <c r="AA32" s="51">
        <f>'Miscellaneous List'!AB52+'Miscellaneous List'!AB76+'Miscellaneous List'!AB100</f>
        <v>290.8157400950729</v>
      </c>
    </row>
    <row r="33" spans="5:27" x14ac:dyDescent="0.35">
      <c r="E33" s="42" t="s">
        <v>24</v>
      </c>
      <c r="F33" s="51" cm="1">
        <f t="array" ref="F33">INDEX('Labour Demand'!$U$2:$U$151,MATCH(1,($F$6='Labour Demand'!$B$2:$B$151)*(F$17='Labour Demand'!$C$2:$C$151),0))</f>
        <v>610.45982595795999</v>
      </c>
      <c r="G33" s="51" cm="1">
        <f t="array" ref="G33">INDEX('Labour Demand'!$U$2:$U$151,MATCH(1,($F$6='Labour Demand'!$B$2:$B$151)*(G$17='Labour Demand'!$C$2:$C$151),0))</f>
        <v>619.88556180094986</v>
      </c>
      <c r="H33" s="51" cm="1">
        <f t="array" ref="H33">INDEX('Labour Demand'!$U$2:$U$151,MATCH(1,($F$6='Labour Demand'!$B$2:$B$151)*(H$17='Labour Demand'!$C$2:$C$151),0))</f>
        <v>629.24281455937171</v>
      </c>
      <c r="I33" s="51" cm="1">
        <f t="array" ref="I33">INDEX('Labour Demand'!$U$2:$U$151,MATCH(1,($F$6='Labour Demand'!$B$2:$B$151)*(I$17='Labour Demand'!$C$2:$C$151),0))</f>
        <v>638.51654673958922</v>
      </c>
      <c r="J33" s="51" cm="1">
        <f t="array" ref="J33">INDEX('Labour Demand'!$U$2:$U$151,MATCH(1,($F$6='Labour Demand'!$B$2:$B$151)*(J$17='Labour Demand'!$C$2:$C$151),0))</f>
        <v>646.92389542414924</v>
      </c>
      <c r="K33" s="51" cm="1">
        <f t="array" ref="K33">INDEX('Labour Demand'!$U$2:$U$151,MATCH(1,($F$6='Labour Demand'!$B$2:$B$151)*(K$17='Labour Demand'!$C$2:$C$151),0))</f>
        <v>654.21446419200845</v>
      </c>
      <c r="L33" s="51" cm="1">
        <f t="array" ref="L33">INDEX('Labour Demand'!$U$2:$U$151,MATCH(1,($F$6='Labour Demand'!$B$2:$B$151)*(L$17='Labour Demand'!$C$2:$C$151),0))</f>
        <v>662.03817287751394</v>
      </c>
      <c r="M33" s="51" cm="1">
        <f t="array" ref="M33">INDEX('Labour Demand'!$U$2:$U$151,MATCH(1,($F$6='Labour Demand'!$B$2:$B$151)*(M$17='Labour Demand'!$C$2:$C$151),0))</f>
        <v>668.47959727667796</v>
      </c>
      <c r="N33" s="51" cm="1">
        <f t="array" ref="N33">INDEX('Labour Demand'!$U$2:$U$151,MATCH(1,($F$6='Labour Demand'!$B$2:$B$151)*(N$17='Labour Demand'!$C$2:$C$151),0))</f>
        <v>675.0566440145202</v>
      </c>
      <c r="O33" s="51" cm="1">
        <f t="array" ref="O33">INDEX('Labour Demand'!$U$2:$U$151,MATCH(1,($F$6='Labour Demand'!$B$2:$B$151)*(O$17='Labour Demand'!$C$2:$C$151),0))</f>
        <v>681.81041118080873</v>
      </c>
      <c r="Q33" s="42" t="s">
        <v>24</v>
      </c>
      <c r="R33" s="51">
        <f>'Miscellaneous List'!S53+'Miscellaneous List'!S77+'Miscellaneous List'!S101</f>
        <v>652.62303229447832</v>
      </c>
      <c r="S33" s="51">
        <f>'Miscellaneous List'!T53+'Miscellaneous List'!T77+'Miscellaneous List'!T101</f>
        <v>632.04007940079282</v>
      </c>
      <c r="T33" s="51">
        <f>'Miscellaneous List'!U53+'Miscellaneous List'!U77+'Miscellaneous List'!U101</f>
        <v>612.0574950689595</v>
      </c>
      <c r="U33" s="51">
        <f>'Miscellaneous List'!V53+'Miscellaneous List'!V77+'Miscellaneous List'!V101</f>
        <v>592.65382796000574</v>
      </c>
      <c r="V33" s="51">
        <f>'Miscellaneous List'!W53+'Miscellaneous List'!W77+'Miscellaneous List'!W101</f>
        <v>573.80238978082718</v>
      </c>
      <c r="W33" s="51">
        <f>'Miscellaneous List'!X53+'Miscellaneous List'!X77+'Miscellaneous List'!X101</f>
        <v>555.5062799543897</v>
      </c>
      <c r="X33" s="51">
        <f>'Miscellaneous List'!Y53+'Miscellaneous List'!Y77+'Miscellaneous List'!Y101</f>
        <v>537.75658080628659</v>
      </c>
      <c r="Y33" s="51">
        <f>'Miscellaneous List'!Z53+'Miscellaneous List'!Z77+'Miscellaneous List'!Z101</f>
        <v>520.53214518200514</v>
      </c>
      <c r="Z33" s="51">
        <f>'Miscellaneous List'!AA53+'Miscellaneous List'!AA77+'Miscellaneous List'!AA101</f>
        <v>503.81785421448279</v>
      </c>
      <c r="AA33" s="51">
        <f>'Miscellaneous List'!AB53+'Miscellaneous List'!AB77+'Miscellaneous List'!AB101</f>
        <v>487.5977116869434</v>
      </c>
    </row>
    <row r="34" spans="5:27" x14ac:dyDescent="0.35">
      <c r="E34" s="42" t="s">
        <v>23</v>
      </c>
      <c r="F34" s="51" cm="1">
        <f t="array" ref="F34">INDEX('Labour Demand'!$V$2:$V$151,MATCH(1,($F$6='Labour Demand'!$B$2:$B$151)*(F$17='Labour Demand'!$C$2:$C$151),0))</f>
        <v>0</v>
      </c>
      <c r="G34" s="51" cm="1">
        <f t="array" ref="G34">INDEX('Labour Demand'!$V$2:$V$151,MATCH(1,($F$6='Labour Demand'!$B$2:$B$151)*(G$17='Labour Demand'!$C$2:$C$151),0))</f>
        <v>0</v>
      </c>
      <c r="H34" s="51" cm="1">
        <f t="array" ref="H34">INDEX('Labour Demand'!$V$2:$V$151,MATCH(1,($F$6='Labour Demand'!$B$2:$B$151)*(H$17='Labour Demand'!$C$2:$C$151),0))</f>
        <v>0</v>
      </c>
      <c r="I34" s="51" cm="1">
        <f t="array" ref="I34">INDEX('Labour Demand'!$V$2:$V$151,MATCH(1,($F$6='Labour Demand'!$B$2:$B$151)*(I$17='Labour Demand'!$C$2:$C$151),0))</f>
        <v>0</v>
      </c>
      <c r="J34" s="51" cm="1">
        <f t="array" ref="J34">INDEX('Labour Demand'!$V$2:$V$151,MATCH(1,($F$6='Labour Demand'!$B$2:$B$151)*(J$17='Labour Demand'!$C$2:$C$151),0))</f>
        <v>0</v>
      </c>
      <c r="K34" s="51" cm="1">
        <f t="array" ref="K34">INDEX('Labour Demand'!$V$2:$V$151,MATCH(1,($F$6='Labour Demand'!$B$2:$B$151)*(K$17='Labour Demand'!$C$2:$C$151),0))</f>
        <v>0</v>
      </c>
      <c r="L34" s="51" cm="1">
        <f t="array" ref="L34">INDEX('Labour Demand'!$V$2:$V$151,MATCH(1,($F$6='Labour Demand'!$B$2:$B$151)*(L$17='Labour Demand'!$C$2:$C$151),0))</f>
        <v>0</v>
      </c>
      <c r="M34" s="51" cm="1">
        <f t="array" ref="M34">INDEX('Labour Demand'!$V$2:$V$151,MATCH(1,($F$6='Labour Demand'!$B$2:$B$151)*(M$17='Labour Demand'!$C$2:$C$151),0))</f>
        <v>0</v>
      </c>
      <c r="N34" s="51" cm="1">
        <f t="array" ref="N34">INDEX('Labour Demand'!$V$2:$V$151,MATCH(1,($F$6='Labour Demand'!$B$2:$B$151)*(N$17='Labour Demand'!$C$2:$C$151),0))</f>
        <v>0</v>
      </c>
      <c r="O34" s="51" cm="1">
        <f t="array" ref="O34">INDEX('Labour Demand'!$V$2:$V$151,MATCH(1,($F$6='Labour Demand'!$B$2:$B$151)*(O$17='Labour Demand'!$C$2:$C$151),0))</f>
        <v>0</v>
      </c>
      <c r="Q34" s="42" t="s">
        <v>23</v>
      </c>
      <c r="R34" s="51">
        <f>'Miscellaneous List'!S54+'Miscellaneous List'!S78+'Miscellaneous List'!S102</f>
        <v>20.2</v>
      </c>
      <c r="S34" s="51">
        <f>'Miscellaneous List'!T54+'Miscellaneous List'!T78+'Miscellaneous List'!T102</f>
        <v>20.2</v>
      </c>
      <c r="T34" s="51">
        <f>'Miscellaneous List'!U54+'Miscellaneous List'!U78+'Miscellaneous List'!U102</f>
        <v>7.0711690894530035</v>
      </c>
      <c r="U34" s="51">
        <f>'Miscellaneous List'!V54+'Miscellaneous List'!V78+'Miscellaneous List'!V102</f>
        <v>7.0499205161947982</v>
      </c>
      <c r="V34" s="51">
        <f>'Miscellaneous List'!W54+'Miscellaneous List'!W78+'Miscellaneous List'!W102</f>
        <v>7.0285676279739757</v>
      </c>
      <c r="W34" s="51">
        <f>'Miscellaneous List'!X54+'Miscellaneous List'!X78+'Miscellaneous List'!X102</f>
        <v>7.0138143969511759</v>
      </c>
      <c r="X34" s="51">
        <f>'Miscellaneous List'!Y54+'Miscellaneous List'!Y78+'Miscellaneous List'!Y102</f>
        <v>6.9926222571658139</v>
      </c>
      <c r="Y34" s="51">
        <f>'Miscellaneous List'!Z54+'Miscellaneous List'!Z78+'Miscellaneous List'!Z102</f>
        <v>6.9628566561163918</v>
      </c>
      <c r="Z34" s="51">
        <f>'Miscellaneous List'!AA54+'Miscellaneous List'!AA78+'Miscellaneous List'!AA102</f>
        <v>6.9344325700003244</v>
      </c>
      <c r="AA34" s="51">
        <f>'Miscellaneous List'!AB54+'Miscellaneous List'!AB78+'Miscellaneous List'!AB102</f>
        <v>6.9063850895400112</v>
      </c>
    </row>
    <row r="35" spans="5:27" x14ac:dyDescent="0.35">
      <c r="E35" s="42" t="s">
        <v>22</v>
      </c>
      <c r="F35" s="51" cm="1">
        <f t="array" ref="F35">INDEX('Labour Demand'!$W$2:$W$151,MATCH(1,($F$6='Labour Demand'!$B$2:$B$151)*(F$17='Labour Demand'!$C$2:$C$151),0))</f>
        <v>68.794494293139493</v>
      </c>
      <c r="G35" s="51" cm="1">
        <f t="array" ref="G35">INDEX('Labour Demand'!$W$2:$W$151,MATCH(1,($F$6='Labour Demand'!$B$2:$B$151)*(G$17='Labour Demand'!$C$2:$C$151),0))</f>
        <v>69.856707895224858</v>
      </c>
      <c r="H35" s="51" cm="1">
        <f t="array" ref="H35">INDEX('Labour Demand'!$W$2:$W$151,MATCH(1,($F$6='Labour Demand'!$B$2:$B$151)*(H$17='Labour Demand'!$C$2:$C$151),0))</f>
        <v>70.911203939216847</v>
      </c>
      <c r="I35" s="51" cm="1">
        <f t="array" ref="I35">INDEX('Labour Demand'!$W$2:$W$151,MATCH(1,($F$6='Labour Demand'!$B$2:$B$151)*(I$17='Labour Demand'!$C$2:$C$151),0))</f>
        <v>71.956287806196855</v>
      </c>
      <c r="J35" s="51" cm="1">
        <f t="array" ref="J35">INDEX('Labour Demand'!$W$2:$W$151,MATCH(1,($F$6='Labour Demand'!$B$2:$B$151)*(J$17='Labour Demand'!$C$2:$C$151),0))</f>
        <v>72.903736395778935</v>
      </c>
      <c r="K35" s="51" cm="1">
        <f t="array" ref="K35">INDEX('Labour Demand'!$W$2:$W$151,MATCH(1,($F$6='Labour Demand'!$B$2:$B$151)*(K$17='Labour Demand'!$C$2:$C$151),0))</f>
        <v>73.72533180659434</v>
      </c>
      <c r="L35" s="51" cm="1">
        <f t="array" ref="L35">INDEX('Labour Demand'!$W$2:$W$151,MATCH(1,($F$6='Labour Demand'!$B$2:$B$151)*(L$17='Labour Demand'!$C$2:$C$151),0))</f>
        <v>74.607008306225723</v>
      </c>
      <c r="M35" s="51" cm="1">
        <f t="array" ref="M35">INDEX('Labour Demand'!$W$2:$W$151,MATCH(1,($F$6='Labour Demand'!$B$2:$B$151)*(M$17='Labour Demand'!$C$2:$C$151),0))</f>
        <v>75.332911167028385</v>
      </c>
      <c r="N35" s="51" cm="1">
        <f t="array" ref="N35">INDEX('Labour Demand'!$W$2:$W$151,MATCH(1,($F$6='Labour Demand'!$B$2:$B$151)*(N$17='Labour Demand'!$C$2:$C$151),0))</f>
        <v>76.074097703852772</v>
      </c>
      <c r="O35" s="51" cm="1">
        <f t="array" ref="O35">INDEX('Labour Demand'!$W$2:$W$151,MATCH(1,($F$6='Labour Demand'!$B$2:$B$151)*(O$17='Labour Demand'!$C$2:$C$151),0))</f>
        <v>76.835199380034865</v>
      </c>
      <c r="Q35" s="42" t="s">
        <v>22</v>
      </c>
      <c r="R35" s="51">
        <f>'Miscellaneous List'!S55+'Miscellaneous List'!S79+'Miscellaneous List'!S103</f>
        <v>73.935477668474519</v>
      </c>
      <c r="S35" s="51">
        <f>'Miscellaneous List'!T55+'Miscellaneous List'!T79+'Miscellaneous List'!T103</f>
        <v>71.983535315888133</v>
      </c>
      <c r="T35" s="51">
        <f>'Miscellaneous List'!U55+'Miscellaneous List'!U79+'Miscellaneous List'!U103</f>
        <v>70.078263903882586</v>
      </c>
      <c r="U35" s="51">
        <f>'Miscellaneous List'!V55+'Miscellaneous List'!V79+'Miscellaneous List'!V103</f>
        <v>68.218101936416787</v>
      </c>
      <c r="V35" s="51">
        <f>'Miscellaneous List'!W55+'Miscellaneous List'!W79+'Miscellaneous List'!W103</f>
        <v>66.400855790533981</v>
      </c>
      <c r="W35" s="51">
        <f>'Miscellaneous List'!X55+'Miscellaneous List'!X79+'Miscellaneous List'!X103</f>
        <v>64.62769112130799</v>
      </c>
      <c r="X35" s="51">
        <f>'Miscellaneous List'!Y55+'Miscellaneous List'!Y79+'Miscellaneous List'!Y103</f>
        <v>62.898388031572253</v>
      </c>
      <c r="Y35" s="51">
        <f>'Miscellaneous List'!Z55+'Miscellaneous List'!Z79+'Miscellaneous List'!Z103</f>
        <v>61.21130278791528</v>
      </c>
      <c r="Z35" s="51">
        <f>'Miscellaneous List'!AA55+'Miscellaneous List'!AA79+'Miscellaneous List'!AA103</f>
        <v>59.565450412384557</v>
      </c>
      <c r="AA35" s="51">
        <f>'Miscellaneous List'!AB55+'Miscellaneous List'!AB79+'Miscellaneous List'!AB103</f>
        <v>57.959717589703146</v>
      </c>
    </row>
    <row r="36" spans="5:27" x14ac:dyDescent="0.35">
      <c r="E36" s="42" t="s">
        <v>21</v>
      </c>
      <c r="F36" s="51" cm="1">
        <f t="array" ref="F36">INDEX('Labour Demand'!$X$2:$X$151,MATCH(1,($F$6='Labour Demand'!$B$2:$B$151)*(F$17='Labour Demand'!$C$2:$C$151),0))</f>
        <v>449.17356512247619</v>
      </c>
      <c r="G36" s="51" cm="1">
        <f t="array" ref="G36">INDEX('Labour Demand'!$X$2:$X$151,MATCH(1,($F$6='Labour Demand'!$B$2:$B$151)*(G$17='Labour Demand'!$C$2:$C$151),0))</f>
        <v>456.10897871149439</v>
      </c>
      <c r="H36" s="51" cm="1">
        <f t="array" ref="H36">INDEX('Labour Demand'!$X$2:$X$151,MATCH(1,($F$6='Labour Demand'!$B$2:$B$151)*(H$17='Labour Demand'!$C$2:$C$151),0))</f>
        <v>462.99400275817408</v>
      </c>
      <c r="I36" s="51" cm="1">
        <f t="array" ref="I36">INDEX('Labour Demand'!$X$2:$X$151,MATCH(1,($F$6='Labour Demand'!$B$2:$B$151)*(I$17='Labour Demand'!$C$2:$C$151),0))</f>
        <v>469.81757274305005</v>
      </c>
      <c r="J36" s="51" cm="1">
        <f t="array" ref="J36">INDEX('Labour Demand'!$X$2:$X$151,MATCH(1,($F$6='Labour Demand'!$B$2:$B$151)*(J$17='Labour Demand'!$C$2:$C$151),0))</f>
        <v>476.00366168992798</v>
      </c>
      <c r="K36" s="51" cm="1">
        <f t="array" ref="K36">INDEX('Labour Demand'!$X$2:$X$151,MATCH(1,($F$6='Labour Demand'!$B$2:$B$151)*(K$17='Labour Demand'!$C$2:$C$151),0))</f>
        <v>481.36802905036978</v>
      </c>
      <c r="L36" s="51" cm="1">
        <f t="array" ref="L36">INDEX('Labour Demand'!$X$2:$X$151,MATCH(1,($F$6='Labour Demand'!$B$2:$B$151)*(L$17='Labour Demand'!$C$2:$C$151),0))</f>
        <v>487.1246783388525</v>
      </c>
      <c r="M36" s="51" cm="1">
        <f t="array" ref="M36">INDEX('Labour Demand'!$X$2:$X$151,MATCH(1,($F$6='Labour Demand'!$B$2:$B$151)*(M$17='Labour Demand'!$C$2:$C$151),0))</f>
        <v>491.86424913255559</v>
      </c>
      <c r="N36" s="51" cm="1">
        <f t="array" ref="N36">INDEX('Labour Demand'!$X$2:$X$151,MATCH(1,($F$6='Labour Demand'!$B$2:$B$151)*(N$17='Labour Demand'!$C$2:$C$151),0))</f>
        <v>496.70361022659296</v>
      </c>
      <c r="O36" s="51" cm="1">
        <f t="array" ref="O36">INDEX('Labour Demand'!$X$2:$X$151,MATCH(1,($F$6='Labour Demand'!$B$2:$B$151)*(O$17='Labour Demand'!$C$2:$C$151),0))</f>
        <v>501.67300140860647</v>
      </c>
      <c r="Q36" s="42" t="s">
        <v>21</v>
      </c>
      <c r="R36" s="51">
        <f>'Miscellaneous List'!S56+'Miscellaneous List'!S80+'Miscellaneous List'!S104</f>
        <v>482.72281309369583</v>
      </c>
      <c r="S36" s="51">
        <f>'Miscellaneous List'!T56+'Miscellaneous List'!T80+'Miscellaneous List'!T104</f>
        <v>469.9606762717288</v>
      </c>
      <c r="T36" s="51">
        <f>'Miscellaneous List'!U56+'Miscellaneous List'!U80+'Miscellaneous List'!U104</f>
        <v>457.50304093594292</v>
      </c>
      <c r="U36" s="51">
        <f>'Miscellaneous List'!V56+'Miscellaneous List'!V80+'Miscellaneous List'!V104</f>
        <v>445.3396788806287</v>
      </c>
      <c r="V36" s="51">
        <f>'Miscellaneous List'!W56+'Miscellaneous List'!W80+'Miscellaneous List'!W104</f>
        <v>433.45621060767144</v>
      </c>
      <c r="W36" s="51">
        <f>'Miscellaneous List'!X56+'Miscellaneous List'!X80+'Miscellaneous List'!X104</f>
        <v>421.86027071522517</v>
      </c>
      <c r="X36" s="51">
        <f>'Miscellaneous List'!Y56+'Miscellaneous List'!Y80+'Miscellaneous List'!Y104</f>
        <v>410.55044402391104</v>
      </c>
      <c r="Y36" s="51">
        <f>'Miscellaneous List'!Z56+'Miscellaneous List'!Z80+'Miscellaneous List'!Z104</f>
        <v>399.51597817642147</v>
      </c>
      <c r="Z36" s="51">
        <f>'Miscellaneous List'!AA56+'Miscellaneous List'!AA80+'Miscellaneous List'!AA104</f>
        <v>388.75043959682631</v>
      </c>
      <c r="AA36" s="51">
        <f>'Miscellaneous List'!AB56+'Miscellaneous List'!AB80+'Miscellaneous List'!AB104</f>
        <v>378.24655051530004</v>
      </c>
    </row>
    <row r="37" spans="5:27" x14ac:dyDescent="0.35">
      <c r="E37" s="42" t="s">
        <v>20</v>
      </c>
      <c r="F37" s="51" cm="1">
        <f t="array" ref="F37">INDEX('Labour Demand'!$Y$2:$Y$151,MATCH(1,($F$6='Labour Demand'!$B$2:$B$151)*(F$17='Labour Demand'!$C$2:$C$151),0))</f>
        <v>238.06334552135337</v>
      </c>
      <c r="G37" s="51" cm="1">
        <f t="array" ref="G37">INDEX('Labour Demand'!$Y$2:$Y$151,MATCH(1,($F$6='Labour Demand'!$B$2:$B$151)*(G$17='Labour Demand'!$C$2:$C$151),0))</f>
        <v>241.73913566079693</v>
      </c>
      <c r="H37" s="51" cm="1">
        <f t="array" ref="H37">INDEX('Labour Demand'!$Y$2:$Y$151,MATCH(1,($F$6='Labour Demand'!$B$2:$B$151)*(H$17='Labour Demand'!$C$2:$C$151),0))</f>
        <v>245.38821919068056</v>
      </c>
      <c r="I37" s="51" cm="1">
        <f t="array" ref="I37">INDEX('Labour Demand'!$Y$2:$Y$151,MATCH(1,($F$6='Labour Demand'!$B$2:$B$151)*(I$17='Labour Demand'!$C$2:$C$151),0))</f>
        <v>249.004731882285</v>
      </c>
      <c r="J37" s="51" cm="1">
        <f t="array" ref="J37">INDEX('Labour Demand'!$Y$2:$Y$151,MATCH(1,($F$6='Labour Demand'!$B$2:$B$151)*(J$17='Labour Demand'!$C$2:$C$151),0))</f>
        <v>252.28337769926412</v>
      </c>
      <c r="K37" s="51" cm="1">
        <f t="array" ref="K37">INDEX('Labour Demand'!$Y$2:$Y$151,MATCH(1,($F$6='Labour Demand'!$B$2:$B$151)*(K$17='Labour Demand'!$C$2:$C$151),0))</f>
        <v>255.12650859474357</v>
      </c>
      <c r="L37" s="51" cm="1">
        <f t="array" ref="L37">INDEX('Labour Demand'!$Y$2:$Y$151,MATCH(1,($F$6='Labour Demand'!$B$2:$B$151)*(L$17='Labour Demand'!$C$2:$C$151),0))</f>
        <v>258.17755009634135</v>
      </c>
      <c r="M37" s="51" cm="1">
        <f t="array" ref="M37">INDEX('Labour Demand'!$Y$2:$Y$151,MATCH(1,($F$6='Labour Demand'!$B$2:$B$151)*(M$17='Labour Demand'!$C$2:$C$151),0))</f>
        <v>260.68953692525588</v>
      </c>
      <c r="N37" s="51" cm="1">
        <f t="array" ref="N37">INDEX('Labour Demand'!$Y$2:$Y$151,MATCH(1,($F$6='Labour Demand'!$B$2:$B$151)*(N$17='Labour Demand'!$C$2:$C$151),0))</f>
        <v>263.25441291460373</v>
      </c>
      <c r="O37" s="51" cm="1">
        <f t="array" ref="O37">INDEX('Labour Demand'!$Y$2:$Y$151,MATCH(1,($F$6='Labour Demand'!$B$2:$B$151)*(O$17='Labour Demand'!$C$2:$C$151),0))</f>
        <v>265.8882052431257</v>
      </c>
      <c r="Q37" s="42" t="s">
        <v>20</v>
      </c>
      <c r="R37" s="51">
        <f>'Miscellaneous List'!S57+'Miscellaneous List'!S81+'Miscellaneous List'!S105</f>
        <v>257.13352831142748</v>
      </c>
      <c r="S37" s="51">
        <f>'Miscellaneous List'!T57+'Miscellaneous List'!T81+'Miscellaneous List'!T105</f>
        <v>251.59515031855537</v>
      </c>
      <c r="T37" s="51">
        <f>'Miscellaneous List'!U57+'Miscellaneous List'!U81+'Miscellaneous List'!U105</f>
        <v>246.15672393700538</v>
      </c>
      <c r="U37" s="51">
        <f>'Miscellaneous List'!V57+'Miscellaneous List'!V81+'Miscellaneous List'!V105</f>
        <v>240.8146794576285</v>
      </c>
      <c r="V37" s="51">
        <f>'Miscellaneous List'!W57+'Miscellaneous List'!W81+'Miscellaneous List'!W105</f>
        <v>235.56306475943504</v>
      </c>
      <c r="W37" s="51">
        <f>'Miscellaneous List'!X57+'Miscellaneous List'!X81+'Miscellaneous List'!X105</f>
        <v>230.40792902743755</v>
      </c>
      <c r="X37" s="51">
        <f>'Miscellaneous List'!Y57+'Miscellaneous List'!Y81+'Miscellaneous List'!Y105</f>
        <v>225.35045266799702</v>
      </c>
      <c r="Y37" s="51">
        <f>'Miscellaneous List'!Z57+'Miscellaneous List'!Z81+'Miscellaneous List'!Z105</f>
        <v>220.38661013450292</v>
      </c>
      <c r="Z37" s="51">
        <f>'Miscellaneous List'!AA57+'Miscellaneous List'!AA81+'Miscellaneous List'!AA105</f>
        <v>215.51469632609954</v>
      </c>
      <c r="AA37" s="51">
        <f>'Miscellaneous List'!AB57+'Miscellaneous List'!AB81+'Miscellaneous List'!AB105</f>
        <v>210.73247374489867</v>
      </c>
    </row>
    <row r="38" spans="5:27" x14ac:dyDescent="0.35">
      <c r="E38" s="47" t="s">
        <v>19</v>
      </c>
      <c r="F38" s="51" cm="1">
        <f t="array" ref="F38">INDEX('Labour Demand'!$Z$2:$Z$151,MATCH(1,($F$6='Labour Demand'!$B$2:$B$151)*(F$17='Labour Demand'!$C$2:$C$151),0))</f>
        <v>0</v>
      </c>
      <c r="G38" s="51" cm="1">
        <f t="array" ref="G38">INDEX('Labour Demand'!$Z$2:$Z$151,MATCH(1,($F$6='Labour Demand'!$B$2:$B$151)*(G$17='Labour Demand'!$C$2:$C$151),0))</f>
        <v>0</v>
      </c>
      <c r="H38" s="51" cm="1">
        <f t="array" ref="H38">INDEX('Labour Demand'!$Z$2:$Z$151,MATCH(1,($F$6='Labour Demand'!$B$2:$B$151)*(H$17='Labour Demand'!$C$2:$C$151),0))</f>
        <v>0</v>
      </c>
      <c r="I38" s="51" cm="1">
        <f t="array" ref="I38">INDEX('Labour Demand'!$Z$2:$Z$151,MATCH(1,($F$6='Labour Demand'!$B$2:$B$151)*(I$17='Labour Demand'!$C$2:$C$151),0))</f>
        <v>0</v>
      </c>
      <c r="J38" s="51" cm="1">
        <f t="array" ref="J38">INDEX('Labour Demand'!$Z$2:$Z$151,MATCH(1,($F$6='Labour Demand'!$B$2:$B$151)*(J$17='Labour Demand'!$C$2:$C$151),0))</f>
        <v>0</v>
      </c>
      <c r="K38" s="51" cm="1">
        <f t="array" ref="K38">INDEX('Labour Demand'!$Z$2:$Z$151,MATCH(1,($F$6='Labour Demand'!$B$2:$B$151)*(K$17='Labour Demand'!$C$2:$C$151),0))</f>
        <v>0</v>
      </c>
      <c r="L38" s="51" cm="1">
        <f t="array" ref="L38">INDEX('Labour Demand'!$Z$2:$Z$151,MATCH(1,($F$6='Labour Demand'!$B$2:$B$151)*(L$17='Labour Demand'!$C$2:$C$151),0))</f>
        <v>0</v>
      </c>
      <c r="M38" s="51" cm="1">
        <f t="array" ref="M38">INDEX('Labour Demand'!$Z$2:$Z$151,MATCH(1,($F$6='Labour Demand'!$B$2:$B$151)*(M$17='Labour Demand'!$C$2:$C$151),0))</f>
        <v>0</v>
      </c>
      <c r="N38" s="51" cm="1">
        <f t="array" ref="N38">INDEX('Labour Demand'!$Z$2:$Z$151,MATCH(1,($F$6='Labour Demand'!$B$2:$B$151)*(N$17='Labour Demand'!$C$2:$C$151),0))</f>
        <v>0</v>
      </c>
      <c r="O38" s="51" cm="1">
        <f t="array" ref="O38">INDEX('Labour Demand'!$Z$2:$Z$151,MATCH(1,($F$6='Labour Demand'!$B$2:$B$151)*(O$17='Labour Demand'!$C$2:$C$151),0))</f>
        <v>0</v>
      </c>
      <c r="Q38" s="47" t="s">
        <v>19</v>
      </c>
      <c r="R38" s="51">
        <f>'Miscellaneous List'!S58+'Miscellaneous List'!S82+'Miscellaneous List'!S106</f>
        <v>0</v>
      </c>
      <c r="S38" s="51">
        <f>'Miscellaneous List'!T58+'Miscellaneous List'!T82+'Miscellaneous List'!T106</f>
        <v>0</v>
      </c>
      <c r="T38" s="51">
        <f>'Miscellaneous List'!U58+'Miscellaneous List'!U82+'Miscellaneous List'!U106</f>
        <v>0</v>
      </c>
      <c r="U38" s="51">
        <f>'Miscellaneous List'!V58+'Miscellaneous List'!V82+'Miscellaneous List'!V106</f>
        <v>0</v>
      </c>
      <c r="V38" s="51">
        <f>'Miscellaneous List'!W58+'Miscellaneous List'!W82+'Miscellaneous List'!W106</f>
        <v>0</v>
      </c>
      <c r="W38" s="51">
        <f>'Miscellaneous List'!X58+'Miscellaneous List'!X82+'Miscellaneous List'!X106</f>
        <v>0</v>
      </c>
      <c r="X38" s="51">
        <f>'Miscellaneous List'!Y58+'Miscellaneous List'!Y82+'Miscellaneous List'!Y106</f>
        <v>0</v>
      </c>
      <c r="Y38" s="51">
        <f>'Miscellaneous List'!Z58+'Miscellaneous List'!Z82+'Miscellaneous List'!Z106</f>
        <v>0</v>
      </c>
      <c r="Z38" s="51">
        <f>'Miscellaneous List'!AA58+'Miscellaneous List'!AA82+'Miscellaneous List'!AA106</f>
        <v>0</v>
      </c>
      <c r="AA38" s="51">
        <f>'Miscellaneous List'!AB58+'Miscellaneous List'!AB82+'Miscellaneous List'!AB106</f>
        <v>0</v>
      </c>
    </row>
    <row r="39" spans="5:27" x14ac:dyDescent="0.35">
      <c r="E39" s="49" t="s">
        <v>14</v>
      </c>
      <c r="F39" s="50">
        <f>SUM(F18:F38)</f>
        <v>24466.951140920246</v>
      </c>
      <c r="G39" s="50">
        <f t="shared" ref="G39:O39" si="2">SUM(G18:G38)</f>
        <v>24164.347507623701</v>
      </c>
      <c r="H39" s="50">
        <f t="shared" si="2"/>
        <v>25710.594088645132</v>
      </c>
      <c r="I39" s="50">
        <f t="shared" si="2"/>
        <v>27131.860655218963</v>
      </c>
      <c r="J39" s="50">
        <f t="shared" si="2"/>
        <v>28124.916131716531</v>
      </c>
      <c r="K39" s="50">
        <f t="shared" si="2"/>
        <v>28361.491732478946</v>
      </c>
      <c r="L39" s="50">
        <f t="shared" si="2"/>
        <v>27663.99179601072</v>
      </c>
      <c r="M39" s="50">
        <f t="shared" si="2"/>
        <v>26121.709571215932</v>
      </c>
      <c r="N39" s="50">
        <f t="shared" si="2"/>
        <v>23923.370747751054</v>
      </c>
      <c r="O39" s="50">
        <f t="shared" si="2"/>
        <v>21472.915444999173</v>
      </c>
      <c r="Q39" s="49" t="s">
        <v>14</v>
      </c>
      <c r="R39" s="50">
        <f>SUM(R18:R38)</f>
        <v>23933.592441397355</v>
      </c>
      <c r="S39" s="50">
        <f t="shared" ref="S39" si="3">SUM(S18:S38)</f>
        <v>23175.743720459563</v>
      </c>
      <c r="T39" s="50">
        <f t="shared" ref="T39" si="4">SUM(T18:T38)</f>
        <v>22526.923679996642</v>
      </c>
      <c r="U39" s="50">
        <f t="shared" ref="U39" si="5">SUM(U18:U38)</f>
        <v>21986.795893207007</v>
      </c>
      <c r="V39" s="50">
        <f t="shared" ref="V39" si="6">SUM(V18:V38)</f>
        <v>21457.612680352486</v>
      </c>
      <c r="W39" s="50">
        <f t="shared" ref="W39" si="7">SUM(W18:W38)</f>
        <v>20940.175444484059</v>
      </c>
      <c r="X39" s="50">
        <f t="shared" ref="X39" si="8">SUM(X18:X38)</f>
        <v>20433.833336525466</v>
      </c>
      <c r="Y39" s="50">
        <f t="shared" ref="Y39" si="9">SUM(Y18:Y38)</f>
        <v>19938.034013112127</v>
      </c>
      <c r="Z39" s="50">
        <f t="shared" ref="Z39" si="10">SUM(Z18:Z38)</f>
        <v>19453.053103652786</v>
      </c>
      <c r="AA39" s="50">
        <f t="shared" ref="AA39" si="11">SUM(AA18:AA38)</f>
        <v>18978.563163214854</v>
      </c>
    </row>
    <row r="40" spans="5:27" ht="3" customHeight="1" x14ac:dyDescent="0.35"/>
    <row r="41" spans="5:27" ht="16.5" x14ac:dyDescent="0.35">
      <c r="E41" s="79" t="s">
        <v>118</v>
      </c>
      <c r="Q41" s="79" t="s">
        <v>119</v>
      </c>
    </row>
    <row r="42" spans="5:27" ht="16.5" x14ac:dyDescent="0.35">
      <c r="Q42" s="79" t="s">
        <v>120</v>
      </c>
    </row>
    <row r="44" spans="5:27" x14ac:dyDescent="0.35">
      <c r="E44" s="96" t="s">
        <v>49</v>
      </c>
      <c r="F44" s="96"/>
      <c r="G44" s="96"/>
      <c r="H44" s="96"/>
      <c r="I44" s="96"/>
      <c r="J44" s="96"/>
      <c r="K44" s="96"/>
      <c r="L44" s="96"/>
      <c r="M44" s="96"/>
      <c r="N44" s="96"/>
      <c r="O44" s="96"/>
    </row>
    <row r="47" spans="5:27" x14ac:dyDescent="0.35">
      <c r="E47" s="80" t="str">
        <f>"Workforce Gap - Role Level Split in " &amp; F2</f>
        <v>Workforce Gap - Role Level Split in Wales</v>
      </c>
      <c r="F47" s="45" t="s">
        <v>13</v>
      </c>
      <c r="G47" s="45" t="s">
        <v>0</v>
      </c>
      <c r="H47" s="45" t="s">
        <v>1</v>
      </c>
      <c r="I47" s="45" t="s">
        <v>2</v>
      </c>
      <c r="J47" s="45" t="s">
        <v>3</v>
      </c>
      <c r="K47" s="45" t="s">
        <v>4</v>
      </c>
      <c r="L47" s="45" t="s">
        <v>5</v>
      </c>
      <c r="M47" s="45" t="s">
        <v>6</v>
      </c>
      <c r="N47" s="45" t="s">
        <v>7</v>
      </c>
      <c r="O47" s="45" t="s">
        <v>8</v>
      </c>
    </row>
    <row r="48" spans="5:27" x14ac:dyDescent="0.35">
      <c r="E48" s="42" t="s">
        <v>10</v>
      </c>
      <c r="F48" s="61">
        <f>F11-R11</f>
        <v>443.69247569237086</v>
      </c>
      <c r="G48" s="61">
        <f t="shared" ref="G48:O48" si="12">G11-S11</f>
        <v>745.75461948962038</v>
      </c>
      <c r="H48" s="61">
        <f t="shared" si="12"/>
        <v>2147.5457791556146</v>
      </c>
      <c r="I48" s="61">
        <f t="shared" si="12"/>
        <v>3376.368004508111</v>
      </c>
      <c r="J48" s="61">
        <f t="shared" si="12"/>
        <v>4318.9716004695983</v>
      </c>
      <c r="K48" s="61">
        <f t="shared" si="12"/>
        <v>4761.1732412946531</v>
      </c>
      <c r="L48" s="61">
        <f t="shared" si="12"/>
        <v>4582.005251937162</v>
      </c>
      <c r="M48" s="61">
        <f t="shared" si="12"/>
        <v>3841.9908085745574</v>
      </c>
      <c r="N48" s="61">
        <f t="shared" si="12"/>
        <v>2665.2620131636941</v>
      </c>
      <c r="O48" s="61">
        <f t="shared" si="12"/>
        <v>1314.4754175364633</v>
      </c>
    </row>
    <row r="49" spans="5:15" x14ac:dyDescent="0.35">
      <c r="E49" s="42" t="s">
        <v>12</v>
      </c>
      <c r="F49" s="61">
        <f t="shared" ref="F49:F50" si="13">F12-R12</f>
        <v>314.11441899756028</v>
      </c>
      <c r="G49" s="61">
        <f t="shared" ref="G49:G50" si="14">G12-S12</f>
        <v>348.36294154099778</v>
      </c>
      <c r="H49" s="61">
        <f t="shared" ref="H49:H50" si="15">H12-T12</f>
        <v>1011.7021760647367</v>
      </c>
      <c r="I49" s="61">
        <f t="shared" ref="I49:I50" si="16">I12-U12</f>
        <v>1629.5765717729937</v>
      </c>
      <c r="J49" s="61">
        <f t="shared" ref="J49:J50" si="17">J12-V12</f>
        <v>2100.0517597632588</v>
      </c>
      <c r="K49" s="61">
        <f t="shared" ref="K49:K50" si="18">K12-W12</f>
        <v>2309.4121446970148</v>
      </c>
      <c r="L49" s="61">
        <f t="shared" ref="L49:L50" si="19">L12-X12</f>
        <v>2194.2911830108569</v>
      </c>
      <c r="M49" s="61">
        <f t="shared" ref="M49:M50" si="20">M12-Y12</f>
        <v>1792.4966190308924</v>
      </c>
      <c r="N49" s="61">
        <f t="shared" ref="N49:N50" si="21">N12-Z12</f>
        <v>1161.5386234573707</v>
      </c>
      <c r="O49" s="61">
        <f t="shared" ref="O49:O50" si="22">O12-AA12</f>
        <v>442.79911861364144</v>
      </c>
    </row>
    <row r="50" spans="5:15" x14ac:dyDescent="0.35">
      <c r="E50" s="47" t="s">
        <v>11</v>
      </c>
      <c r="F50" s="61">
        <f t="shared" si="13"/>
        <v>-224.44819516704456</v>
      </c>
      <c r="G50" s="61">
        <f t="shared" si="14"/>
        <v>-105.51377386647482</v>
      </c>
      <c r="H50" s="61">
        <f t="shared" si="15"/>
        <v>24.422453428136578</v>
      </c>
      <c r="I50" s="61">
        <f t="shared" si="16"/>
        <v>139.12018573086016</v>
      </c>
      <c r="J50" s="61">
        <f t="shared" si="17"/>
        <v>248.28009113118651</v>
      </c>
      <c r="K50" s="61">
        <f t="shared" si="18"/>
        <v>350.73090200321622</v>
      </c>
      <c r="L50" s="61">
        <f t="shared" si="19"/>
        <v>453.86202453723854</v>
      </c>
      <c r="M50" s="61">
        <f t="shared" si="20"/>
        <v>549.18813049835944</v>
      </c>
      <c r="N50" s="61">
        <f t="shared" si="21"/>
        <v>643.51700747720679</v>
      </c>
      <c r="O50" s="61">
        <f t="shared" si="22"/>
        <v>737.07774563421117</v>
      </c>
    </row>
    <row r="51" spans="5:15" x14ac:dyDescent="0.35">
      <c r="E51" s="49" t="s">
        <v>14</v>
      </c>
      <c r="F51" s="62">
        <f>SUM(F48:F50)</f>
        <v>533.35869952288658</v>
      </c>
      <c r="G51" s="62">
        <f t="shared" ref="G51" si="23">SUM(G48:G50)</f>
        <v>988.60378716414334</v>
      </c>
      <c r="H51" s="62">
        <f t="shared" ref="H51" si="24">SUM(H48:H50)</f>
        <v>3183.6704086484879</v>
      </c>
      <c r="I51" s="62">
        <f t="shared" ref="I51" si="25">SUM(I48:I50)</f>
        <v>5145.0647620119653</v>
      </c>
      <c r="J51" s="62">
        <f t="shared" ref="J51" si="26">SUM(J48:J50)</f>
        <v>6667.3034513640432</v>
      </c>
      <c r="K51" s="62">
        <f t="shared" ref="K51" si="27">SUM(K48:K50)</f>
        <v>7421.3162879948841</v>
      </c>
      <c r="L51" s="62">
        <f t="shared" ref="L51" si="28">SUM(L48:L50)</f>
        <v>7230.1584594852575</v>
      </c>
      <c r="M51" s="62">
        <f t="shared" ref="M51" si="29">SUM(M48:M50)</f>
        <v>6183.6755581038087</v>
      </c>
      <c r="N51" s="62">
        <f t="shared" ref="N51" si="30">SUM(N48:N50)</f>
        <v>4470.3176440982716</v>
      </c>
      <c r="O51" s="62">
        <f t="shared" ref="O51" si="31">SUM(O48:O50)</f>
        <v>2494.3522817843159</v>
      </c>
    </row>
    <row r="52" spans="5:15" x14ac:dyDescent="0.35">
      <c r="E52" t="s">
        <v>67</v>
      </c>
    </row>
    <row r="53" spans="5:15" x14ac:dyDescent="0.35">
      <c r="E53" t="s">
        <v>128</v>
      </c>
      <c r="F53" s="64"/>
    </row>
    <row r="54" spans="5:15" x14ac:dyDescent="0.35">
      <c r="E54" t="s">
        <v>129</v>
      </c>
      <c r="F54" s="64"/>
    </row>
    <row r="55" spans="5:15" x14ac:dyDescent="0.35">
      <c r="E55" t="s">
        <v>130</v>
      </c>
      <c r="F55" s="64"/>
    </row>
    <row r="56" spans="5:15" x14ac:dyDescent="0.35">
      <c r="F56" s="64"/>
    </row>
    <row r="57" spans="5:15" x14ac:dyDescent="0.35">
      <c r="E57" s="80" t="s">
        <v>66</v>
      </c>
      <c r="F57" s="45" t="s">
        <v>13</v>
      </c>
      <c r="G57" s="45" t="s">
        <v>0</v>
      </c>
      <c r="H57" s="45" t="s">
        <v>1</v>
      </c>
      <c r="I57" s="45" t="s">
        <v>2</v>
      </c>
      <c r="J57" s="45" t="s">
        <v>3</v>
      </c>
      <c r="K57" s="45" t="s">
        <v>4</v>
      </c>
      <c r="L57" s="45" t="s">
        <v>5</v>
      </c>
      <c r="M57" s="45" t="s">
        <v>6</v>
      </c>
      <c r="N57" s="45" t="s">
        <v>7</v>
      </c>
      <c r="O57" s="45" t="s">
        <v>8</v>
      </c>
    </row>
    <row r="58" spans="5:15" x14ac:dyDescent="0.35">
      <c r="E58" s="42" t="s">
        <v>39</v>
      </c>
      <c r="F58" s="61">
        <f t="shared" ref="F58:F78" si="32">F18-R18</f>
        <v>-342.44360013670121</v>
      </c>
      <c r="G58" s="61">
        <f t="shared" ref="G58:O58" si="33">G18-S18</f>
        <v>-228.15130409358744</v>
      </c>
      <c r="H58" s="61">
        <f t="shared" si="33"/>
        <v>24.763616388755963</v>
      </c>
      <c r="I58" s="61">
        <f t="shared" si="33"/>
        <v>219.20490034234581</v>
      </c>
      <c r="J58" s="61">
        <f t="shared" si="33"/>
        <v>365.5000436375276</v>
      </c>
      <c r="K58" s="61">
        <f t="shared" si="33"/>
        <v>425.51128226922265</v>
      </c>
      <c r="L58" s="61">
        <f t="shared" si="33"/>
        <v>378.71935676307521</v>
      </c>
      <c r="M58" s="61">
        <f t="shared" si="33"/>
        <v>238.44070346021772</v>
      </c>
      <c r="N58" s="61">
        <f t="shared" si="33"/>
        <v>22.464928653606421</v>
      </c>
      <c r="O58" s="61">
        <f t="shared" si="33"/>
        <v>-221.87581064703681</v>
      </c>
    </row>
    <row r="59" spans="5:15" x14ac:dyDescent="0.35">
      <c r="E59" s="42" t="s">
        <v>38</v>
      </c>
      <c r="F59" s="61">
        <f t="shared" si="32"/>
        <v>-17.53998294123187</v>
      </c>
      <c r="G59" s="61">
        <f t="shared" ref="G59:G78" si="34">G19-S19</f>
        <v>-16.718069450861634</v>
      </c>
      <c r="H59" s="61">
        <f t="shared" ref="H59:H78" si="35">H19-T19</f>
        <v>-15.763800767918639</v>
      </c>
      <c r="I59" s="61">
        <f t="shared" ref="I59:I78" si="36">I19-U19</f>
        <v>-14.895461926127666</v>
      </c>
      <c r="J59" s="61">
        <f t="shared" ref="J59:J78" si="37">J19-V19</f>
        <v>-14.106574511008034</v>
      </c>
      <c r="K59" s="61">
        <f t="shared" ref="K59:K78" si="38">K19-W19</f>
        <v>-13.634126508234402</v>
      </c>
      <c r="L59" s="61">
        <f t="shared" ref="L59:L78" si="39">L19-X19</f>
        <v>-13.520735617327972</v>
      </c>
      <c r="M59" s="61">
        <f t="shared" ref="M59:M78" si="40">M19-Y19</f>
        <v>-13.262158889074868</v>
      </c>
      <c r="N59" s="61">
        <f t="shared" ref="N59:N78" si="41">N19-Z19</f>
        <v>-13.391744039630709</v>
      </c>
      <c r="O59" s="61">
        <f t="shared" ref="O59:O78" si="42">O19-AA19</f>
        <v>-13.470482817555791</v>
      </c>
    </row>
    <row r="60" spans="5:15" x14ac:dyDescent="0.35">
      <c r="E60" s="42" t="s">
        <v>37</v>
      </c>
      <c r="F60" s="61">
        <f t="shared" si="32"/>
        <v>828.66500323738728</v>
      </c>
      <c r="G60" s="61">
        <f t="shared" si="34"/>
        <v>1011.1138617101115</v>
      </c>
      <c r="H60" s="61">
        <f t="shared" si="35"/>
        <v>2124.5526628700954</v>
      </c>
      <c r="I60" s="61">
        <f t="shared" si="36"/>
        <v>3123.7505674948607</v>
      </c>
      <c r="J60" s="61">
        <f t="shared" si="37"/>
        <v>3892.7051918817988</v>
      </c>
      <c r="K60" s="61">
        <f t="shared" si="38"/>
        <v>4261.9726862943462</v>
      </c>
      <c r="L60" s="61">
        <f t="shared" si="39"/>
        <v>4134.4785689244609</v>
      </c>
      <c r="M60" s="61">
        <f t="shared" si="40"/>
        <v>3553.8015299817362</v>
      </c>
      <c r="N60" s="61">
        <f t="shared" si="41"/>
        <v>2625.1485823213325</v>
      </c>
      <c r="O60" s="61">
        <f t="shared" si="42"/>
        <v>1555.1483395024079</v>
      </c>
    </row>
    <row r="61" spans="5:15" x14ac:dyDescent="0.35">
      <c r="E61" s="42" t="s">
        <v>36</v>
      </c>
      <c r="F61" s="61">
        <f t="shared" si="32"/>
        <v>-46.710484041769632</v>
      </c>
      <c r="G61" s="61">
        <f t="shared" si="34"/>
        <v>-44.521657684053707</v>
      </c>
      <c r="H61" s="61">
        <f t="shared" si="35"/>
        <v>-41.980358058192337</v>
      </c>
      <c r="I61" s="61">
        <f t="shared" si="36"/>
        <v>-39.667896994334683</v>
      </c>
      <c r="J61" s="61">
        <f t="shared" si="37"/>
        <v>-37.567021917194438</v>
      </c>
      <c r="K61" s="61">
        <f t="shared" si="38"/>
        <v>-36.308852227516695</v>
      </c>
      <c r="L61" s="61">
        <f t="shared" si="39"/>
        <v>-36.006882526752975</v>
      </c>
      <c r="M61" s="61">
        <f t="shared" si="40"/>
        <v>-35.318270446621113</v>
      </c>
      <c r="N61" s="61">
        <f t="shared" si="41"/>
        <v>-35.663366854489198</v>
      </c>
      <c r="O61" s="61">
        <f t="shared" si="42"/>
        <v>-35.873054996265637</v>
      </c>
    </row>
    <row r="62" spans="5:15" x14ac:dyDescent="0.35">
      <c r="E62" s="42" t="s">
        <v>35</v>
      </c>
      <c r="F62" s="61">
        <f t="shared" si="32"/>
        <v>21.721539574685551</v>
      </c>
      <c r="G62" s="61">
        <f t="shared" si="34"/>
        <v>24.031789008008161</v>
      </c>
      <c r="H62" s="61">
        <f t="shared" si="35"/>
        <v>55.973658722872699</v>
      </c>
      <c r="I62" s="61">
        <f t="shared" si="36"/>
        <v>87.975895591363894</v>
      </c>
      <c r="J62" s="61">
        <f t="shared" si="37"/>
        <v>112.43996137847483</v>
      </c>
      <c r="K62" s="61">
        <f t="shared" si="38"/>
        <v>123.63225146683777</v>
      </c>
      <c r="L62" s="61">
        <f t="shared" si="39"/>
        <v>118.33494439370725</v>
      </c>
      <c r="M62" s="61">
        <f t="shared" si="40"/>
        <v>98.329004468299217</v>
      </c>
      <c r="N62" s="61">
        <f t="shared" si="41"/>
        <v>66.703613082873915</v>
      </c>
      <c r="O62" s="61">
        <f t="shared" si="42"/>
        <v>30.546426494914954</v>
      </c>
    </row>
    <row r="63" spans="5:15" x14ac:dyDescent="0.35">
      <c r="E63" s="42" t="s">
        <v>34</v>
      </c>
      <c r="F63" s="61">
        <f t="shared" si="32"/>
        <v>50.809224189288159</v>
      </c>
      <c r="G63" s="61">
        <f t="shared" si="34"/>
        <v>55.690762588267944</v>
      </c>
      <c r="H63" s="61">
        <f t="shared" si="35"/>
        <v>107.02329006766541</v>
      </c>
      <c r="I63" s="61">
        <f t="shared" si="36"/>
        <v>154.91442545086107</v>
      </c>
      <c r="J63" s="61">
        <f t="shared" si="37"/>
        <v>191.76790729327035</v>
      </c>
      <c r="K63" s="61">
        <f t="shared" si="38"/>
        <v>209.46717848544415</v>
      </c>
      <c r="L63" s="61">
        <f t="shared" si="39"/>
        <v>203.34961354507379</v>
      </c>
      <c r="M63" s="61">
        <f t="shared" si="40"/>
        <v>175.49979464685208</v>
      </c>
      <c r="N63" s="61">
        <f t="shared" si="41"/>
        <v>130.97131940363482</v>
      </c>
      <c r="O63" s="61">
        <f t="shared" si="42"/>
        <v>79.666286461291406</v>
      </c>
    </row>
    <row r="64" spans="5:15" x14ac:dyDescent="0.35">
      <c r="E64" s="42" t="s">
        <v>33</v>
      </c>
      <c r="F64" s="61">
        <f t="shared" si="32"/>
        <v>-259.51683560999072</v>
      </c>
      <c r="G64" s="61">
        <f t="shared" si="34"/>
        <v>-280.02524033216969</v>
      </c>
      <c r="H64" s="61">
        <f t="shared" si="35"/>
        <v>-296.83355514272034</v>
      </c>
      <c r="I64" s="61">
        <f t="shared" si="36"/>
        <v>-313.18125990486351</v>
      </c>
      <c r="J64" s="61">
        <f t="shared" si="37"/>
        <v>-329.01416253034449</v>
      </c>
      <c r="K64" s="61">
        <f t="shared" si="38"/>
        <v>-347.68064816307151</v>
      </c>
      <c r="L64" s="61">
        <f t="shared" si="39"/>
        <v>-369.71352294623739</v>
      </c>
      <c r="M64" s="61">
        <f t="shared" si="40"/>
        <v>-388.14534335582402</v>
      </c>
      <c r="N64" s="61">
        <f t="shared" si="41"/>
        <v>-410.32150966820063</v>
      </c>
      <c r="O64" s="61">
        <f t="shared" si="42"/>
        <v>-430.27151413741967</v>
      </c>
    </row>
    <row r="65" spans="5:15" x14ac:dyDescent="0.35">
      <c r="E65" s="42" t="s">
        <v>32</v>
      </c>
      <c r="F65" s="61">
        <f t="shared" si="32"/>
        <v>-102.67405485879226</v>
      </c>
      <c r="G65" s="61">
        <f t="shared" si="34"/>
        <v>-110.78790638045552</v>
      </c>
      <c r="H65" s="61">
        <f t="shared" si="35"/>
        <v>-117.43787123875018</v>
      </c>
      <c r="I65" s="61">
        <f t="shared" si="36"/>
        <v>-123.90560244246331</v>
      </c>
      <c r="J65" s="61">
        <f t="shared" si="37"/>
        <v>-130.1696596814536</v>
      </c>
      <c r="K65" s="61">
        <f t="shared" si="38"/>
        <v>-137.55478275206542</v>
      </c>
      <c r="L65" s="61">
        <f t="shared" si="39"/>
        <v>-146.27176864188777</v>
      </c>
      <c r="M65" s="61">
        <f t="shared" si="40"/>
        <v>-153.56404983602715</v>
      </c>
      <c r="N65" s="61">
        <f t="shared" si="41"/>
        <v>-162.33772693162996</v>
      </c>
      <c r="O65" s="61">
        <f t="shared" si="42"/>
        <v>-170.23065552907963</v>
      </c>
    </row>
    <row r="66" spans="5:15" x14ac:dyDescent="0.35">
      <c r="E66" s="42" t="s">
        <v>31</v>
      </c>
      <c r="F66" s="61">
        <f t="shared" si="32"/>
        <v>574.35052338698733</v>
      </c>
      <c r="G66" s="61">
        <f t="shared" si="34"/>
        <v>628.44372990554211</v>
      </c>
      <c r="H66" s="61">
        <f t="shared" si="35"/>
        <v>1148.3750676972481</v>
      </c>
      <c r="I66" s="61">
        <f t="shared" si="36"/>
        <v>1633.6134219338878</v>
      </c>
      <c r="J66" s="61">
        <f t="shared" si="37"/>
        <v>2007.8168632127963</v>
      </c>
      <c r="K66" s="61">
        <f t="shared" si="38"/>
        <v>2190.2520668211419</v>
      </c>
      <c r="L66" s="61">
        <f t="shared" si="39"/>
        <v>2134.1991381916941</v>
      </c>
      <c r="M66" s="61">
        <f t="shared" si="40"/>
        <v>1858.8911723774943</v>
      </c>
      <c r="N66" s="61">
        <f t="shared" si="41"/>
        <v>1416.9137242494328</v>
      </c>
      <c r="O66" s="61">
        <f t="shared" si="42"/>
        <v>906.29683149205084</v>
      </c>
    </row>
    <row r="67" spans="5:15" x14ac:dyDescent="0.35">
      <c r="E67" s="42" t="s">
        <v>30</v>
      </c>
      <c r="F67" s="61">
        <f t="shared" si="32"/>
        <v>68.109454495874388</v>
      </c>
      <c r="G67" s="61">
        <f t="shared" si="34"/>
        <v>75.225327280863212</v>
      </c>
      <c r="H67" s="61">
        <f t="shared" si="35"/>
        <v>175.76751892233119</v>
      </c>
      <c r="I67" s="61">
        <f t="shared" si="36"/>
        <v>269.48309156555615</v>
      </c>
      <c r="J67" s="61">
        <f t="shared" si="37"/>
        <v>341.17902932440415</v>
      </c>
      <c r="K67" s="61">
        <f t="shared" si="38"/>
        <v>374.18121029548649</v>
      </c>
      <c r="L67" s="61">
        <f t="shared" si="39"/>
        <v>359.09088018459431</v>
      </c>
      <c r="M67" s="61">
        <f t="shared" si="40"/>
        <v>300.98024983666448</v>
      </c>
      <c r="N67" s="61">
        <f t="shared" si="41"/>
        <v>209.01164134486828</v>
      </c>
      <c r="O67" s="61">
        <f t="shared" si="42"/>
        <v>103.77109999406912</v>
      </c>
    </row>
    <row r="68" spans="5:15" x14ac:dyDescent="0.35">
      <c r="E68" s="42" t="s">
        <v>29</v>
      </c>
      <c r="F68" s="61">
        <f t="shared" si="32"/>
        <v>-16.963892605808269</v>
      </c>
      <c r="G68" s="61">
        <f t="shared" si="34"/>
        <v>-20.183731521051641</v>
      </c>
      <c r="H68" s="61">
        <f t="shared" si="35"/>
        <v>-5.192274241039172</v>
      </c>
      <c r="I68" s="61">
        <f t="shared" si="36"/>
        <v>8.6524951700146175</v>
      </c>
      <c r="J68" s="61">
        <f t="shared" si="37"/>
        <v>18.471782144584495</v>
      </c>
      <c r="K68" s="61">
        <f t="shared" si="38"/>
        <v>20.747120010079811</v>
      </c>
      <c r="L68" s="61">
        <f t="shared" si="39"/>
        <v>13.636842677621416</v>
      </c>
      <c r="M68" s="61">
        <f t="shared" si="40"/>
        <v>-1.1652046382672552</v>
      </c>
      <c r="N68" s="61">
        <f t="shared" si="41"/>
        <v>-22.698824940735392</v>
      </c>
      <c r="O68" s="61">
        <f t="shared" si="42"/>
        <v>-46.432929667271253</v>
      </c>
    </row>
    <row r="69" spans="5:15" x14ac:dyDescent="0.35">
      <c r="E69" s="42" t="s">
        <v>28</v>
      </c>
      <c r="F69" s="61">
        <f t="shared" si="32"/>
        <v>0</v>
      </c>
      <c r="G69" s="61">
        <f t="shared" si="34"/>
        <v>0</v>
      </c>
      <c r="H69" s="61">
        <f t="shared" si="35"/>
        <v>0</v>
      </c>
      <c r="I69" s="61">
        <f t="shared" si="36"/>
        <v>0</v>
      </c>
      <c r="J69" s="61">
        <f t="shared" si="37"/>
        <v>0</v>
      </c>
      <c r="K69" s="61">
        <f t="shared" si="38"/>
        <v>0</v>
      </c>
      <c r="L69" s="61">
        <f t="shared" si="39"/>
        <v>0</v>
      </c>
      <c r="M69" s="61">
        <f t="shared" si="40"/>
        <v>0</v>
      </c>
      <c r="N69" s="61">
        <f t="shared" si="41"/>
        <v>0</v>
      </c>
      <c r="O69" s="61">
        <f t="shared" si="42"/>
        <v>0</v>
      </c>
    </row>
    <row r="70" spans="5:15" x14ac:dyDescent="0.35">
      <c r="E70" s="42" t="s">
        <v>27</v>
      </c>
      <c r="F70" s="61">
        <f t="shared" si="32"/>
        <v>-30.542162710359605</v>
      </c>
      <c r="G70" s="61">
        <f t="shared" si="34"/>
        <v>-13.854829504115401</v>
      </c>
      <c r="H70" s="61">
        <f t="shared" si="35"/>
        <v>2.5625091447282671</v>
      </c>
      <c r="I70" s="61">
        <f t="shared" si="36"/>
        <v>18.707792893663679</v>
      </c>
      <c r="J70" s="61">
        <f t="shared" si="37"/>
        <v>34.082208864599806</v>
      </c>
      <c r="K70" s="61">
        <f t="shared" si="38"/>
        <v>48.51416638199936</v>
      </c>
      <c r="L70" s="61">
        <f t="shared" si="39"/>
        <v>63.079184939991251</v>
      </c>
      <c r="M70" s="61">
        <f t="shared" si="40"/>
        <v>76.53671135504004</v>
      </c>
      <c r="N70" s="61">
        <f t="shared" si="41"/>
        <v>89.880869184029109</v>
      </c>
      <c r="O70" s="61">
        <f t="shared" si="42"/>
        <v>103.14371690326021</v>
      </c>
    </row>
    <row r="71" spans="5:15" x14ac:dyDescent="0.35">
      <c r="E71" s="42" t="s">
        <v>26</v>
      </c>
      <c r="F71" s="61">
        <f t="shared" si="32"/>
        <v>-47.765888701377321</v>
      </c>
      <c r="G71" s="61">
        <f t="shared" si="34"/>
        <v>-21.668021690083378</v>
      </c>
      <c r="H71" s="61">
        <f t="shared" si="35"/>
        <v>4.0075919889535498</v>
      </c>
      <c r="I71" s="61">
        <f t="shared" si="36"/>
        <v>29.257730098598017</v>
      </c>
      <c r="J71" s="61">
        <f t="shared" si="37"/>
        <v>53.302282839695181</v>
      </c>
      <c r="K71" s="61">
        <f t="shared" si="38"/>
        <v>75.872893934151193</v>
      </c>
      <c r="L71" s="61">
        <f t="shared" si="39"/>
        <v>98.651603548534808</v>
      </c>
      <c r="M71" s="61">
        <f t="shared" si="40"/>
        <v>119.69826992357264</v>
      </c>
      <c r="N71" s="61">
        <f t="shared" si="41"/>
        <v>140.5676354533723</v>
      </c>
      <c r="O71" s="61">
        <f t="shared" si="42"/>
        <v>161.30983743912827</v>
      </c>
    </row>
    <row r="72" spans="5:15" x14ac:dyDescent="0.35">
      <c r="E72" s="42" t="s">
        <v>25</v>
      </c>
      <c r="F72" s="61">
        <f t="shared" si="32"/>
        <v>-26.016523282160335</v>
      </c>
      <c r="G72" s="61">
        <f t="shared" si="34"/>
        <v>-11.801865433776811</v>
      </c>
      <c r="H72" s="61">
        <f t="shared" si="35"/>
        <v>2.18280478225455</v>
      </c>
      <c r="I72" s="61">
        <f t="shared" si="36"/>
        <v>15.935732318351654</v>
      </c>
      <c r="J72" s="61">
        <f t="shared" si="37"/>
        <v>29.032016784212544</v>
      </c>
      <c r="K72" s="61">
        <f t="shared" si="38"/>
        <v>41.325493258660686</v>
      </c>
      <c r="L72" s="61">
        <f t="shared" si="39"/>
        <v>53.732314216711643</v>
      </c>
      <c r="M72" s="61">
        <f t="shared" si="40"/>
        <v>65.195747655190644</v>
      </c>
      <c r="N72" s="61">
        <f t="shared" si="41"/>
        <v>76.562611100029699</v>
      </c>
      <c r="O72" s="61">
        <f t="shared" si="42"/>
        <v>87.860212705631909</v>
      </c>
    </row>
    <row r="73" spans="5:15" x14ac:dyDescent="0.35">
      <c r="E73" s="42" t="s">
        <v>24</v>
      </c>
      <c r="F73" s="61">
        <f t="shared" si="32"/>
        <v>-42.163206336518328</v>
      </c>
      <c r="G73" s="61">
        <f t="shared" si="34"/>
        <v>-12.154517599842961</v>
      </c>
      <c r="H73" s="61">
        <f t="shared" si="35"/>
        <v>17.185319490412212</v>
      </c>
      <c r="I73" s="61">
        <f t="shared" si="36"/>
        <v>45.862718779583474</v>
      </c>
      <c r="J73" s="61">
        <f t="shared" si="37"/>
        <v>73.121505643322052</v>
      </c>
      <c r="K73" s="61">
        <f t="shared" si="38"/>
        <v>98.708184237618752</v>
      </c>
      <c r="L73" s="61">
        <f t="shared" si="39"/>
        <v>124.28159207122735</v>
      </c>
      <c r="M73" s="61">
        <f t="shared" si="40"/>
        <v>147.94745209467283</v>
      </c>
      <c r="N73" s="61">
        <f t="shared" si="41"/>
        <v>171.23878980003741</v>
      </c>
      <c r="O73" s="61">
        <f t="shared" si="42"/>
        <v>194.21269949386533</v>
      </c>
    </row>
    <row r="74" spans="5:15" x14ac:dyDescent="0.35">
      <c r="E74" s="42" t="s">
        <v>23</v>
      </c>
      <c r="F74" s="61">
        <f t="shared" si="32"/>
        <v>-20.2</v>
      </c>
      <c r="G74" s="61">
        <f t="shared" si="34"/>
        <v>-20.2</v>
      </c>
      <c r="H74" s="61">
        <f t="shared" si="35"/>
        <v>-7.0711690894530035</v>
      </c>
      <c r="I74" s="61">
        <f t="shared" si="36"/>
        <v>-7.0499205161947982</v>
      </c>
      <c r="J74" s="61">
        <f t="shared" si="37"/>
        <v>-7.0285676279739757</v>
      </c>
      <c r="K74" s="61">
        <f t="shared" si="38"/>
        <v>-7.0138143969511759</v>
      </c>
      <c r="L74" s="61">
        <f t="shared" si="39"/>
        <v>-6.9926222571658139</v>
      </c>
      <c r="M74" s="61">
        <f t="shared" si="40"/>
        <v>-6.9628566561163918</v>
      </c>
      <c r="N74" s="61">
        <f t="shared" si="41"/>
        <v>-6.9344325700003244</v>
      </c>
      <c r="O74" s="61">
        <f t="shared" si="42"/>
        <v>-6.9063850895400112</v>
      </c>
    </row>
    <row r="75" spans="5:15" x14ac:dyDescent="0.35">
      <c r="E75" s="42" t="s">
        <v>22</v>
      </c>
      <c r="F75" s="61">
        <f t="shared" si="32"/>
        <v>-5.1409833753350256</v>
      </c>
      <c r="G75" s="61">
        <f t="shared" si="34"/>
        <v>-2.1268274206632753</v>
      </c>
      <c r="H75" s="61">
        <f t="shared" si="35"/>
        <v>0.83294003533426064</v>
      </c>
      <c r="I75" s="61">
        <f t="shared" si="36"/>
        <v>3.7381858697800681</v>
      </c>
      <c r="J75" s="61">
        <f t="shared" si="37"/>
        <v>6.5028806052449539</v>
      </c>
      <c r="K75" s="61">
        <f t="shared" si="38"/>
        <v>9.0976406852863505</v>
      </c>
      <c r="L75" s="61">
        <f t="shared" si="39"/>
        <v>11.70862027465347</v>
      </c>
      <c r="M75" s="61">
        <f t="shared" si="40"/>
        <v>14.121608379113106</v>
      </c>
      <c r="N75" s="61">
        <f t="shared" si="41"/>
        <v>16.508647291468215</v>
      </c>
      <c r="O75" s="61">
        <f t="shared" si="42"/>
        <v>18.875481790331719</v>
      </c>
    </row>
    <row r="76" spans="5:15" x14ac:dyDescent="0.35">
      <c r="E76" s="42" t="s">
        <v>21</v>
      </c>
      <c r="F76" s="61">
        <f t="shared" si="32"/>
        <v>-33.549247971219643</v>
      </c>
      <c r="G76" s="61">
        <f t="shared" si="34"/>
        <v>-13.851697560234413</v>
      </c>
      <c r="H76" s="61">
        <f t="shared" si="35"/>
        <v>5.4909618222311565</v>
      </c>
      <c r="I76" s="61">
        <f t="shared" si="36"/>
        <v>24.477893862421354</v>
      </c>
      <c r="J76" s="61">
        <f t="shared" si="37"/>
        <v>42.547451082256543</v>
      </c>
      <c r="K76" s="61">
        <f t="shared" si="38"/>
        <v>59.507758335144615</v>
      </c>
      <c r="L76" s="61">
        <f t="shared" si="39"/>
        <v>76.574234314941464</v>
      </c>
      <c r="M76" s="61">
        <f t="shared" si="40"/>
        <v>92.348270956134115</v>
      </c>
      <c r="N76" s="61">
        <f t="shared" si="41"/>
        <v>107.95317062976665</v>
      </c>
      <c r="O76" s="61">
        <f t="shared" si="42"/>
        <v>123.42645089330642</v>
      </c>
    </row>
    <row r="77" spans="5:15" x14ac:dyDescent="0.35">
      <c r="E77" s="42" t="s">
        <v>20</v>
      </c>
      <c r="F77" s="61">
        <f t="shared" si="32"/>
        <v>-19.070182790074114</v>
      </c>
      <c r="G77" s="61">
        <f t="shared" si="34"/>
        <v>-9.8560146577584362</v>
      </c>
      <c r="H77" s="61">
        <f t="shared" si="35"/>
        <v>-0.76850474632482246</v>
      </c>
      <c r="I77" s="61">
        <f t="shared" si="36"/>
        <v>8.1900524246564999</v>
      </c>
      <c r="J77" s="61">
        <f t="shared" si="37"/>
        <v>16.720312939829086</v>
      </c>
      <c r="K77" s="61">
        <f t="shared" si="38"/>
        <v>24.718579567306023</v>
      </c>
      <c r="L77" s="61">
        <f t="shared" si="39"/>
        <v>32.827097428344331</v>
      </c>
      <c r="M77" s="61">
        <f t="shared" si="40"/>
        <v>40.302926790752963</v>
      </c>
      <c r="N77" s="61">
        <f t="shared" si="41"/>
        <v>47.739716588504194</v>
      </c>
      <c r="O77" s="61">
        <f t="shared" si="42"/>
        <v>55.155731498227027</v>
      </c>
    </row>
    <row r="78" spans="5:15" x14ac:dyDescent="0.35">
      <c r="E78" s="47" t="s">
        <v>19</v>
      </c>
      <c r="F78" s="61">
        <f t="shared" si="32"/>
        <v>0</v>
      </c>
      <c r="G78" s="61">
        <f t="shared" si="34"/>
        <v>0</v>
      </c>
      <c r="H78" s="61">
        <f t="shared" si="35"/>
        <v>0</v>
      </c>
      <c r="I78" s="61">
        <f t="shared" si="36"/>
        <v>0</v>
      </c>
      <c r="J78" s="61">
        <f t="shared" si="37"/>
        <v>0</v>
      </c>
      <c r="K78" s="61">
        <f t="shared" si="38"/>
        <v>0</v>
      </c>
      <c r="L78" s="61">
        <f t="shared" si="39"/>
        <v>0</v>
      </c>
      <c r="M78" s="61">
        <f t="shared" si="40"/>
        <v>0</v>
      </c>
      <c r="N78" s="61">
        <f t="shared" si="41"/>
        <v>0</v>
      </c>
      <c r="O78" s="61">
        <f t="shared" si="42"/>
        <v>0</v>
      </c>
    </row>
    <row r="79" spans="5:15" x14ac:dyDescent="0.35">
      <c r="E79" s="49" t="s">
        <v>14</v>
      </c>
      <c r="F79" s="62">
        <f>SUM(F58:F78)</f>
        <v>533.35869952288431</v>
      </c>
      <c r="G79" s="62">
        <f t="shared" ref="G79" si="43">SUM(G58:G78)</f>
        <v>988.60378716413823</v>
      </c>
      <c r="H79" s="62">
        <f t="shared" ref="H79" si="44">SUM(H58:H78)</f>
        <v>3183.6704086484842</v>
      </c>
      <c r="I79" s="62">
        <f t="shared" ref="I79" si="45">SUM(I58:I78)</f>
        <v>5145.0647620119607</v>
      </c>
      <c r="J79" s="62">
        <f t="shared" ref="J79" si="46">SUM(J58:J78)</f>
        <v>6667.3034513640432</v>
      </c>
      <c r="K79" s="62">
        <f t="shared" ref="K79" si="47">SUM(K58:K78)</f>
        <v>7421.316287994885</v>
      </c>
      <c r="L79" s="62">
        <f t="shared" ref="L79" si="48">SUM(L58:L78)</f>
        <v>7230.1584594852593</v>
      </c>
      <c r="M79" s="62">
        <f t="shared" ref="M79" si="49">SUM(M58:M78)</f>
        <v>6183.6755581038096</v>
      </c>
      <c r="N79" s="62">
        <f t="shared" ref="N79" si="50">SUM(N58:N78)</f>
        <v>4470.3176440982688</v>
      </c>
      <c r="O79" s="62">
        <f t="shared" ref="O79" si="51">SUM(O58:O78)</f>
        <v>2494.3522817843163</v>
      </c>
    </row>
    <row r="80" spans="5:15" x14ac:dyDescent="0.35">
      <c r="E80" t="s">
        <v>67</v>
      </c>
    </row>
  </sheetData>
  <mergeCells count="3">
    <mergeCell ref="E4:O4"/>
    <mergeCell ref="Q4:AA4"/>
    <mergeCell ref="E44:O44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5C5DA4CE-9753-4D81-AE7B-309FE46BF606}">
          <x14:formula1>
            <xm:f>'Miscellaneous List'!$D$6:$D$10</xm:f>
          </x14:formula1>
          <xm:sqref>F2</xm:sqref>
        </x14:dataValidation>
        <x14:dataValidation type="list" allowBlank="1" showInputMessage="1" showErrorMessage="1" xr:uid="{B2DA6E17-C30C-44DA-9425-4A3F02B429D8}">
          <x14:formula1>
            <xm:f>'Miscellaneous List'!$F$6:$F$8</xm:f>
          </x14:formula1>
          <xm:sqref>F6</xm:sqref>
        </x14:dataValidation>
        <x14:dataValidation type="list" allowBlank="1" showInputMessage="1" showErrorMessage="1" xr:uid="{7AF79342-12DA-4C7E-92A8-4721E13C9B73}">
          <x14:formula1>
            <xm:f>'Miscellaneous List'!$F$15:$F$17</xm:f>
          </x14:formula1>
          <xm:sqref>R6</xm:sqref>
        </x14:dataValidation>
        <x14:dataValidation type="list" allowBlank="1" showInputMessage="1" showErrorMessage="1" xr:uid="{9D7F84E5-C17A-45EB-BFA3-93D347383589}">
          <x14:formula1>
            <xm:f>'Miscellaneous List'!$H$15:$H$16</xm:f>
          </x14:formula1>
          <xm:sqref>R7</xm:sqref>
        </x14:dataValidation>
        <x14:dataValidation type="list" allowBlank="1" showInputMessage="1" showErrorMessage="1" xr:uid="{F64AF0B6-BE28-4E2E-B0B0-8A3E7B13FFE4}">
          <x14:formula1>
            <xm:f>'Miscellaneous List'!$J$15:$J$17</xm:f>
          </x14:formula1>
          <xm:sqref>R8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2637A-20A1-4A43-8E08-E578D2A5E325}">
  <sheetPr>
    <tabColor rgb="FFFFC000"/>
  </sheetPr>
  <dimension ref="A1"/>
  <sheetViews>
    <sheetView workbookViewId="0">
      <selection activeCell="I21" sqref="I21"/>
    </sheetView>
  </sheetViews>
  <sheetFormatPr defaultRowHeight="14.5" x14ac:dyDescent="0.3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4B717-911B-4D6B-95FA-07702BD42158}">
  <sheetPr>
    <tabColor theme="0" tint="-0.499984740745262"/>
  </sheetPr>
  <dimension ref="D3:AC106"/>
  <sheetViews>
    <sheetView showGridLines="0" topLeftCell="I7" workbookViewId="0">
      <selection activeCell="S30" sqref="S30"/>
    </sheetView>
  </sheetViews>
  <sheetFormatPr defaultRowHeight="14.5" outlineLevelRow="1" outlineLevelCol="1" x14ac:dyDescent="0.35"/>
  <cols>
    <col min="4" max="4" width="17.90625" bestFit="1" customWidth="1"/>
    <col min="5" max="5" width="1.6328125" customWidth="1"/>
    <col min="6" max="6" width="32.90625" bestFit="1" customWidth="1"/>
    <col min="7" max="7" width="1.6328125" customWidth="1"/>
    <col min="8" max="8" width="32.90625" bestFit="1" customWidth="1"/>
    <col min="9" max="9" width="1.6328125" customWidth="1"/>
    <col min="10" max="10" width="29.6328125" bestFit="1" customWidth="1"/>
    <col min="18" max="18" width="58.6328125" hidden="1" customWidth="1" outlineLevel="1"/>
    <col min="19" max="19" width="10.54296875" hidden="1" customWidth="1" outlineLevel="1"/>
    <col min="20" max="28" width="7.6328125" hidden="1" customWidth="1" outlineLevel="1"/>
    <col min="29" max="29" width="9.08984375" collapsed="1"/>
  </cols>
  <sheetData>
    <row r="3" spans="4:28" x14ac:dyDescent="0.35">
      <c r="D3" s="97" t="s">
        <v>57</v>
      </c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4:28" x14ac:dyDescent="0.35">
      <c r="D5" s="39" t="s">
        <v>59</v>
      </c>
      <c r="F5" s="39" t="s">
        <v>58</v>
      </c>
    </row>
    <row r="6" spans="4:28" x14ac:dyDescent="0.35">
      <c r="D6" s="40" t="s">
        <v>51</v>
      </c>
      <c r="E6" s="4"/>
      <c r="F6" s="40" t="s">
        <v>9</v>
      </c>
    </row>
    <row r="7" spans="4:28" x14ac:dyDescent="0.35">
      <c r="D7" s="41" t="s">
        <v>52</v>
      </c>
      <c r="E7" s="1"/>
      <c r="F7" s="41" t="s">
        <v>116</v>
      </c>
    </row>
    <row r="8" spans="4:28" x14ac:dyDescent="0.35">
      <c r="D8" s="41" t="s">
        <v>54</v>
      </c>
      <c r="E8" s="1"/>
      <c r="F8" s="38" t="s">
        <v>117</v>
      </c>
    </row>
    <row r="9" spans="4:28" x14ac:dyDescent="0.35">
      <c r="D9" s="41" t="s">
        <v>55</v>
      </c>
    </row>
    <row r="10" spans="4:28" x14ac:dyDescent="0.35">
      <c r="D10" s="44" t="s">
        <v>56</v>
      </c>
    </row>
    <row r="12" spans="4:28" x14ac:dyDescent="0.35">
      <c r="D12" s="97" t="s">
        <v>63</v>
      </c>
      <c r="E12" s="97"/>
      <c r="F12" s="97"/>
      <c r="G12" s="97"/>
      <c r="H12" s="97"/>
      <c r="I12" s="97"/>
      <c r="J12" s="97"/>
      <c r="K12" s="97"/>
      <c r="L12" s="97"/>
      <c r="M12" s="97"/>
      <c r="N12" s="97"/>
      <c r="S12" s="45" t="s">
        <v>13</v>
      </c>
      <c r="T12" s="45" t="s">
        <v>0</v>
      </c>
      <c r="U12" s="45" t="s">
        <v>1</v>
      </c>
      <c r="V12" s="45" t="s">
        <v>2</v>
      </c>
      <c r="W12" s="45" t="s">
        <v>3</v>
      </c>
      <c r="X12" s="45" t="s">
        <v>4</v>
      </c>
      <c r="Y12" s="45" t="s">
        <v>5</v>
      </c>
      <c r="Z12" s="45" t="s">
        <v>6</v>
      </c>
      <c r="AA12" s="45" t="s">
        <v>7</v>
      </c>
      <c r="AB12" s="45" t="s">
        <v>8</v>
      </c>
    </row>
    <row r="13" spans="4:28" x14ac:dyDescent="0.35">
      <c r="R13" s="34" t="s">
        <v>10</v>
      </c>
    </row>
    <row r="14" spans="4:28" x14ac:dyDescent="0.35">
      <c r="D14" s="39" t="s">
        <v>59</v>
      </c>
      <c r="F14" s="39" t="s">
        <v>64</v>
      </c>
      <c r="H14" s="39" t="s">
        <v>64</v>
      </c>
      <c r="J14" s="39" t="s">
        <v>65</v>
      </c>
      <c r="R14" s="54" t="s">
        <v>50</v>
      </c>
      <c r="S14" s="55">
        <f>INDEX('LS - Regional Split Share'!$B$2:$B$6,MATCH(Outputs!$F$2,'LS - Regional Split Share'!$A$2:$A$6,0))</f>
        <v>1</v>
      </c>
      <c r="T14" s="55">
        <f>INDEX('LS - Regional Split Share'!$B$2:$B$6,MATCH(Outputs!$F$2,'LS - Regional Split Share'!$A$2:$A$6,0))</f>
        <v>1</v>
      </c>
      <c r="U14" s="55">
        <f>INDEX('LS - Regional Split Share'!$B$2:$B$6,MATCH(Outputs!$F$2,'LS - Regional Split Share'!$A$2:$A$6,0))</f>
        <v>1</v>
      </c>
      <c r="V14" s="55">
        <f>INDEX('LS - Regional Split Share'!$B$2:$B$6,MATCH(Outputs!$F$2,'LS - Regional Split Share'!$A$2:$A$6,0))</f>
        <v>1</v>
      </c>
      <c r="W14" s="55">
        <f>INDEX('LS - Regional Split Share'!$B$2:$B$6,MATCH(Outputs!$F$2,'LS - Regional Split Share'!$A$2:$A$6,0))</f>
        <v>1</v>
      </c>
      <c r="X14" s="55">
        <f>INDEX('LS - Regional Split Share'!$B$2:$B$6,MATCH(Outputs!$F$2,'LS - Regional Split Share'!$A$2:$A$6,0))</f>
        <v>1</v>
      </c>
      <c r="Y14" s="55">
        <f>INDEX('LS - Regional Split Share'!$B$2:$B$6,MATCH(Outputs!$F$2,'LS - Regional Split Share'!$A$2:$A$6,0))</f>
        <v>1</v>
      </c>
      <c r="Z14" s="55">
        <f>INDEX('LS - Regional Split Share'!$B$2:$B$6,MATCH(Outputs!$F$2,'LS - Regional Split Share'!$A$2:$A$6,0))</f>
        <v>1</v>
      </c>
      <c r="AA14" s="55">
        <f>INDEX('LS - Regional Split Share'!$B$2:$B$6,MATCH(Outputs!$F$2,'LS - Regional Split Share'!$A$2:$A$6,0))</f>
        <v>1</v>
      </c>
      <c r="AB14" s="55">
        <f>INDEX('LS - Regional Split Share'!$B$2:$B$6,MATCH(Outputs!$F$2,'LS - Regional Split Share'!$A$2:$A$6,0))</f>
        <v>1</v>
      </c>
    </row>
    <row r="15" spans="4:28" x14ac:dyDescent="0.35">
      <c r="D15" s="40" t="s">
        <v>51</v>
      </c>
      <c r="E15" s="4"/>
      <c r="F15" s="40" t="s">
        <v>44</v>
      </c>
      <c r="H15" s="41" t="s">
        <v>46</v>
      </c>
      <c r="J15" s="40" t="s">
        <v>17</v>
      </c>
      <c r="R15" s="54" t="s">
        <v>9</v>
      </c>
      <c r="S15" s="46">
        <f>INDEX('Labour Supply - Base'!$G$2:$G$12,MATCH(S12,'Labour Supply - Base'!$A$2:$A$12,0))</f>
        <v>11647.449217379097</v>
      </c>
      <c r="T15" s="46">
        <f>INDEX('Labour Supply - Base'!$G$2:$G$12,MATCH(T12,'Labour Supply - Base'!$A$2:$A$12,0))</f>
        <v>11390.409425379377</v>
      </c>
      <c r="U15" s="46">
        <f>INDEX('Labour Supply - Base'!$G$2:$G$12,MATCH(U12,'Labour Supply - Base'!$A$2:$A$12,0))</f>
        <v>11139.064517795652</v>
      </c>
      <c r="V15" s="46">
        <f>INDEX('Labour Supply - Base'!$G$2:$G$12,MATCH(V12,'Labour Supply - Base'!$A$2:$A$12,0))</f>
        <v>10893.287852902351</v>
      </c>
      <c r="W15" s="46">
        <f>INDEX('Labour Supply - Base'!$G$2:$G$12,MATCH(W12,'Labour Supply - Base'!$A$2:$A$12,0))</f>
        <v>10652.955614921279</v>
      </c>
      <c r="X15" s="46">
        <f>INDEX('Labour Supply - Base'!$G$2:$G$12,MATCH(X12,'Labour Supply - Base'!$A$2:$A$12,0))</f>
        <v>10417.946750761055</v>
      </c>
      <c r="Y15" s="46">
        <f>INDEX('Labour Supply - Base'!$G$2:$G$12,MATCH(Y12,'Labour Supply - Base'!$A$2:$A$12,0))</f>
        <v>10188.142908176858</v>
      </c>
      <c r="Z15" s="46">
        <f>INDEX('Labour Supply - Base'!$G$2:$G$12,MATCH(Z12,'Labour Supply - Base'!$A$2:$A$12,0))</f>
        <v>9963.4283753184318</v>
      </c>
      <c r="AA15" s="46">
        <f>INDEX('Labour Supply - Base'!$G$2:$G$12,MATCH(AA12,'Labour Supply - Base'!$A$2:$A$12,0))</f>
        <v>9743.6900216351551</v>
      </c>
      <c r="AB15" s="46">
        <f>INDEX('Labour Supply - Base'!$G$2:$G$12,MATCH(AB12,'Labour Supply - Base'!$A$2:$A$12,0))</f>
        <v>9528.8172401076154</v>
      </c>
    </row>
    <row r="16" spans="4:28" x14ac:dyDescent="0.35">
      <c r="D16" s="41" t="s">
        <v>52</v>
      </c>
      <c r="E16" s="1"/>
      <c r="F16" s="41" t="s">
        <v>43</v>
      </c>
      <c r="H16" s="38" t="s">
        <v>16</v>
      </c>
      <c r="J16" s="41" t="s">
        <v>48</v>
      </c>
      <c r="R16" s="54" t="s">
        <v>60</v>
      </c>
      <c r="S16" s="46" cm="1">
        <f t="array" ref="S16">INDEX('Redeployment Potential'!$C$2:$C$31,MATCH(1,(Outputs!$R$6='Redeployment Potential'!$A$2:$A$31)*(S$12='Redeployment Potential'!$B$2:$B$31),0))</f>
        <v>0</v>
      </c>
      <c r="T16" s="46" cm="1">
        <f t="array" ref="T16">INDEX('Redeployment Potential'!$C$2:$C$31,MATCH(1,(Outputs!$R$6='Redeployment Potential'!$A$2:$A$31)*(T$12='Redeployment Potential'!$B$2:$B$31),0))</f>
        <v>0</v>
      </c>
      <c r="U16" s="46" cm="1">
        <f t="array" ref="U16">INDEX('Redeployment Potential'!$C$2:$C$31,MATCH(1,(Outputs!$R$6='Redeployment Potential'!$A$2:$A$31)*(U$12='Redeployment Potential'!$B$2:$B$31),0))</f>
        <v>0</v>
      </c>
      <c r="V16" s="46" cm="1">
        <f t="array" ref="V16">INDEX('Redeployment Potential'!$C$2:$C$31,MATCH(1,(Outputs!$R$6='Redeployment Potential'!$A$2:$A$31)*(V$12='Redeployment Potential'!$B$2:$B$31),0))</f>
        <v>0</v>
      </c>
      <c r="W16" s="46" cm="1">
        <f t="array" ref="W16">INDEX('Redeployment Potential'!$C$2:$C$31,MATCH(1,(Outputs!$R$6='Redeployment Potential'!$A$2:$A$31)*(W$12='Redeployment Potential'!$B$2:$B$31),0))</f>
        <v>0</v>
      </c>
      <c r="X16" s="46" cm="1">
        <f t="array" ref="X16">INDEX('Redeployment Potential'!$C$2:$C$31,MATCH(1,(Outputs!$R$6='Redeployment Potential'!$A$2:$A$31)*(X$12='Redeployment Potential'!$B$2:$B$31),0))</f>
        <v>0</v>
      </c>
      <c r="Y16" s="46" cm="1">
        <f t="array" ref="Y16">INDEX('Redeployment Potential'!$C$2:$C$31,MATCH(1,(Outputs!$R$6='Redeployment Potential'!$A$2:$A$31)*(Y$12='Redeployment Potential'!$B$2:$B$31),0))</f>
        <v>0</v>
      </c>
      <c r="Z16" s="46" cm="1">
        <f t="array" ref="Z16">INDEX('Redeployment Potential'!$C$2:$C$31,MATCH(1,(Outputs!$R$6='Redeployment Potential'!$A$2:$A$31)*(Z$12='Redeployment Potential'!$B$2:$B$31),0))</f>
        <v>0</v>
      </c>
      <c r="AA16" s="46" cm="1">
        <f t="array" ref="AA16">INDEX('Redeployment Potential'!$C$2:$C$31,MATCH(1,(Outputs!$R$6='Redeployment Potential'!$A$2:$A$31)*(AA$12='Redeployment Potential'!$B$2:$B$31),0))</f>
        <v>0</v>
      </c>
      <c r="AB16" s="46" cm="1">
        <f t="array" ref="AB16">INDEX('Redeployment Potential'!$C$2:$C$31,MATCH(1,(Outputs!$R$6='Redeployment Potential'!$A$2:$A$31)*(AB$12='Redeployment Potential'!$B$2:$B$31),0))</f>
        <v>0</v>
      </c>
    </row>
    <row r="17" spans="4:28" x14ac:dyDescent="0.35">
      <c r="D17" s="41" t="s">
        <v>54</v>
      </c>
      <c r="E17" s="1"/>
      <c r="F17" s="38" t="s">
        <v>15</v>
      </c>
      <c r="J17" s="38" t="s">
        <v>47</v>
      </c>
      <c r="R17" s="54" t="s">
        <v>62</v>
      </c>
      <c r="S17" s="46" cm="1">
        <f t="array" ref="S17">INDEX(Apprenticeships!$C$2:$C$21,MATCH(1,(Outputs!$R$7=Apprenticeships!$A$2:$A$21)*(S$12='Redeployment Potential'!$B$2:$B$31),0))</f>
        <v>636.29999999999995</v>
      </c>
      <c r="T17" s="46" cm="1">
        <f t="array" ref="T17">INDEX(Apprenticeships!$C$2:$C$21,MATCH(1,(Outputs!$R$7=Apprenticeships!$A$2:$A$21)*(T$12='Redeployment Potential'!$B$2:$B$31),0))</f>
        <v>441.0333333333333</v>
      </c>
      <c r="U17" s="46" cm="1">
        <f t="array" ref="U17">INDEX(Apprenticeships!$C$2:$C$21,MATCH(1,(Outputs!$R$7=Apprenticeships!$A$2:$A$21)*(U$12='Redeployment Potential'!$B$2:$B$31),0))</f>
        <v>355.94680935403028</v>
      </c>
      <c r="V17" s="46" cm="1">
        <f t="array" ref="V17">INDEX(Apprenticeships!$C$2:$C$21,MATCH(1,(Outputs!$R$7=Apprenticeships!$A$2:$A$21)*(V$12='Redeployment Potential'!$B$2:$B$31),0))</f>
        <v>354.87720378260292</v>
      </c>
      <c r="W17" s="46" cm="1">
        <f t="array" ref="W17">INDEX(Apprenticeships!$C$2:$C$21,MATCH(1,(Outputs!$R$7=Apprenticeships!$A$2:$A$21)*(W$12='Redeployment Potential'!$B$2:$B$31),0))</f>
        <v>353.80234722967003</v>
      </c>
      <c r="X17" s="46" cm="1">
        <f t="array" ref="X17">INDEX(Apprenticeships!$C$2:$C$21,MATCH(1,(Outputs!$R$7=Apprenticeships!$A$2:$A$21)*(X$12='Redeployment Potential'!$B$2:$B$31),0))</f>
        <v>353.05970263387599</v>
      </c>
      <c r="Y17" s="46" cm="1">
        <f t="array" ref="Y17">INDEX(Apprenticeships!$C$2:$C$21,MATCH(1,(Outputs!$R$7=Apprenticeships!$A$2:$A$21)*(Y$12='Redeployment Potential'!$B$2:$B$31),0))</f>
        <v>351.9929377970351</v>
      </c>
      <c r="Z17" s="46" cm="1">
        <f t="array" ref="Z17">INDEX(Apprenticeships!$C$2:$C$21,MATCH(1,(Outputs!$R$7=Apprenticeships!$A$2:$A$21)*(Z$12='Redeployment Potential'!$B$2:$B$31),0))</f>
        <v>350.49460412858281</v>
      </c>
      <c r="AA17" s="46" cm="1">
        <f t="array" ref="AA17">INDEX(Apprenticeships!$C$2:$C$21,MATCH(1,(Outputs!$R$7=Apprenticeships!$A$2:$A$21)*(AA$12='Redeployment Potential'!$B$2:$B$31),0))</f>
        <v>349.06379931627686</v>
      </c>
      <c r="AB17" s="46" cm="1">
        <f t="array" ref="AB17">INDEX(Apprenticeships!$C$2:$C$21,MATCH(1,(Outputs!$R$7=Apprenticeships!$A$2:$A$21)*(AB$12='Redeployment Potential'!$B$2:$B$31),0))</f>
        <v>347.65195198891507</v>
      </c>
    </row>
    <row r="18" spans="4:28" x14ac:dyDescent="0.35">
      <c r="D18" s="41" t="s">
        <v>55</v>
      </c>
      <c r="R18" s="54" t="s">
        <v>61</v>
      </c>
      <c r="S18" s="46" cm="1">
        <f t="array" ref="S18">INDEX('Out-Commuting'!$C$2:$C$31,MATCH(1,(Outputs!$R$8='Out-Commuting'!$A$2:$A$31)*(S$12='Out-Commuting'!$B$2:$B$31),0))</f>
        <v>-515.63197968495012</v>
      </c>
      <c r="T18" s="46" cm="1">
        <f t="array" ref="T18">INDEX('Out-Commuting'!$C$2:$C$31,MATCH(1,(Outputs!$R$8='Out-Commuting'!$A$2:$A$31)*(T$12='Out-Commuting'!$B$2:$B$31),0))</f>
        <v>-521.06127216126254</v>
      </c>
      <c r="U18" s="46" cm="1">
        <f t="array" ref="U18">INDEX('Out-Commuting'!$C$2:$C$31,MATCH(1,(Outputs!$R$8='Out-Commuting'!$A$2:$A$31)*(U$12='Out-Commuting'!$B$2:$B$31),0))</f>
        <v>-526.79001997431305</v>
      </c>
      <c r="V18" s="46" cm="1">
        <f t="array" ref="V18">INDEX('Out-Commuting'!$C$2:$C$31,MATCH(1,(Outputs!$R$8='Out-Commuting'!$A$2:$A$31)*(V$12='Out-Commuting'!$B$2:$B$31),0))</f>
        <v>-532.87664046838574</v>
      </c>
      <c r="W18" s="46" cm="1">
        <f t="array" ref="W18">INDEX('Out-Commuting'!$C$2:$C$31,MATCH(1,(Outputs!$R$8='Out-Commuting'!$A$2:$A$31)*(W$12='Out-Commuting'!$B$2:$B$31),0))</f>
        <v>-539.48277214057634</v>
      </c>
      <c r="X18" s="46" cm="1">
        <f t="array" ref="X18">INDEX('Out-Commuting'!$C$2:$C$31,MATCH(1,(Outputs!$R$8='Out-Commuting'!$A$2:$A$31)*(X$12='Out-Commuting'!$B$2:$B$31),0))</f>
        <v>-546.25768050246791</v>
      </c>
      <c r="Y18" s="46" cm="1">
        <f t="array" ref="Y18">INDEX('Out-Commuting'!$C$2:$C$31,MATCH(1,(Outputs!$R$8='Out-Commuting'!$A$2:$A$31)*(Y$12='Out-Commuting'!$B$2:$B$31),0))</f>
        <v>-553.06341876531758</v>
      </c>
      <c r="Z18" s="46" cm="1">
        <f t="array" ref="Z18">INDEX('Out-Commuting'!$C$2:$C$31,MATCH(1,(Outputs!$R$8='Out-Commuting'!$A$2:$A$31)*(Z$12='Out-Commuting'!$B$2:$B$31),0))</f>
        <v>-559.98633892587065</v>
      </c>
      <c r="AA18" s="46" cm="1">
        <f t="array" ref="AA18">INDEX('Out-Commuting'!$C$2:$C$31,MATCH(1,(Outputs!$R$8='Out-Commuting'!$A$2:$A$31)*(AA$12='Out-Commuting'!$B$2:$B$31),0))</f>
        <v>-567.01526234838127</v>
      </c>
      <c r="AB18" s="46" cm="1">
        <f t="array" ref="AB18">INDEX('Out-Commuting'!$C$2:$C$31,MATCH(1,(Outputs!$R$8='Out-Commuting'!$A$2:$A$31)*(AB$12='Out-Commuting'!$B$2:$B$31),0))</f>
        <v>-574.16326592872986</v>
      </c>
    </row>
    <row r="19" spans="4:28" x14ac:dyDescent="0.35">
      <c r="D19" s="44" t="s">
        <v>56</v>
      </c>
    </row>
    <row r="20" spans="4:28" x14ac:dyDescent="0.35">
      <c r="D20" s="54"/>
      <c r="S20" s="45" t="s">
        <v>13</v>
      </c>
      <c r="T20" s="45" t="s">
        <v>0</v>
      </c>
      <c r="U20" s="45" t="s">
        <v>1</v>
      </c>
      <c r="V20" s="45" t="s">
        <v>2</v>
      </c>
      <c r="W20" s="45" t="s">
        <v>3</v>
      </c>
      <c r="X20" s="45" t="s">
        <v>4</v>
      </c>
      <c r="Y20" s="45" t="s">
        <v>5</v>
      </c>
      <c r="Z20" s="45" t="s">
        <v>6</v>
      </c>
      <c r="AA20" s="45" t="s">
        <v>7</v>
      </c>
      <c r="AB20" s="45" t="s">
        <v>8</v>
      </c>
    </row>
    <row r="21" spans="4:28" x14ac:dyDescent="0.35">
      <c r="D21" s="54"/>
      <c r="R21" s="34" t="s">
        <v>12</v>
      </c>
    </row>
    <row r="22" spans="4:28" x14ac:dyDescent="0.35">
      <c r="D22" s="54"/>
      <c r="R22" s="54" t="s">
        <v>50</v>
      </c>
      <c r="S22" s="55">
        <f>INDEX('LS - Regional Split Share'!$C$2:$C$6,MATCH(Outputs!$F$2,'LS - Regional Split Share'!$A$2:$A$6,0))</f>
        <v>0.99999999999999989</v>
      </c>
      <c r="T22" s="55">
        <f>INDEX('LS - Regional Split Share'!$C$2:$C$6,MATCH(Outputs!$F$2,'LS - Regional Split Share'!$A$2:$A$6,0))</f>
        <v>0.99999999999999989</v>
      </c>
      <c r="U22" s="55">
        <f>INDEX('LS - Regional Split Share'!$C$2:$C$6,MATCH(Outputs!$F$2,'LS - Regional Split Share'!$A$2:$A$6,0))</f>
        <v>0.99999999999999989</v>
      </c>
      <c r="V22" s="55">
        <f>INDEX('LS - Regional Split Share'!$C$2:$C$6,MATCH(Outputs!$F$2,'LS - Regional Split Share'!$A$2:$A$6,0))</f>
        <v>0.99999999999999989</v>
      </c>
      <c r="W22" s="55">
        <f>INDEX('LS - Regional Split Share'!$C$2:$C$6,MATCH(Outputs!$F$2,'LS - Regional Split Share'!$A$2:$A$6,0))</f>
        <v>0.99999999999999989</v>
      </c>
      <c r="X22" s="55">
        <f>INDEX('LS - Regional Split Share'!$C$2:$C$6,MATCH(Outputs!$F$2,'LS - Regional Split Share'!$A$2:$A$6,0))</f>
        <v>0.99999999999999989</v>
      </c>
      <c r="Y22" s="55">
        <f>INDEX('LS - Regional Split Share'!$C$2:$C$6,MATCH(Outputs!$F$2,'LS - Regional Split Share'!$A$2:$A$6,0))</f>
        <v>0.99999999999999989</v>
      </c>
      <c r="Z22" s="55">
        <f>INDEX('LS - Regional Split Share'!$C$2:$C$6,MATCH(Outputs!$F$2,'LS - Regional Split Share'!$A$2:$A$6,0))</f>
        <v>0.99999999999999989</v>
      </c>
      <c r="AA22" s="55">
        <f>INDEX('LS - Regional Split Share'!$C$2:$C$6,MATCH(Outputs!$F$2,'LS - Regional Split Share'!$A$2:$A$6,0))</f>
        <v>0.99999999999999989</v>
      </c>
      <c r="AB22" s="55">
        <f>INDEX('LS - Regional Split Share'!$C$2:$C$6,MATCH(Outputs!$F$2,'LS - Regional Split Share'!$A$2:$A$6,0))</f>
        <v>0.99999999999999989</v>
      </c>
    </row>
    <row r="23" spans="4:28" x14ac:dyDescent="0.35">
      <c r="D23" s="54"/>
      <c r="R23" s="54" t="s">
        <v>9</v>
      </c>
      <c r="S23" s="46">
        <f>INDEX('Labour Supply - Base'!$N$2:$N$12,MATCH(S20,'Labour Supply - Base'!$A$2:$A$12,0))</f>
        <v>9641.6020000000008</v>
      </c>
      <c r="T23" s="46">
        <f>INDEX('Labour Supply - Base'!$N$2:$N$12,MATCH(T20,'Labour Supply - Base'!$A$2:$A$12,0))</f>
        <v>9422.3172740000009</v>
      </c>
      <c r="U23" s="46">
        <f>INDEX('Labour Supply - Base'!$N$2:$N$12,MATCH(U20,'Labour Supply - Base'!$A$2:$A$12,0))</f>
        <v>9208.0291264179996</v>
      </c>
      <c r="V23" s="46">
        <f>INDEX('Labour Supply - Base'!$N$2:$N$12,MATCH(V20,'Labour Supply - Base'!$A$2:$A$12,0))</f>
        <v>8998.6235283857059</v>
      </c>
      <c r="W23" s="46">
        <f>INDEX('Labour Supply - Base'!$N$2:$N$12,MATCH(W20,'Labour Supply - Base'!$A$2:$A$12,0))</f>
        <v>8793.9890567425227</v>
      </c>
      <c r="X23" s="46">
        <f>INDEX('Labour Supply - Base'!$N$2:$N$12,MATCH(X20,'Labour Supply - Base'!$A$2:$A$12,0))</f>
        <v>8594.0168344264493</v>
      </c>
      <c r="Y23" s="46">
        <f>INDEX('Labour Supply - Base'!$N$2:$N$12,MATCH(Y20,'Labour Supply - Base'!$A$2:$A$12,0))</f>
        <v>8398.6004722298567</v>
      </c>
      <c r="Z23" s="46">
        <f>INDEX('Labour Supply - Base'!$N$2:$N$12,MATCH(Z20,'Labour Supply - Base'!$A$2:$A$12,0))</f>
        <v>8207.6360118888733</v>
      </c>
      <c r="AA23" s="46">
        <f>INDEX('Labour Supply - Base'!$N$2:$N$12,MATCH(AA20,'Labour Supply - Base'!$A$2:$A$12,0))</f>
        <v>8021.021870475849</v>
      </c>
      <c r="AB23" s="46">
        <f>INDEX('Labour Supply - Base'!$N$2:$N$12,MATCH(AB20,'Labour Supply - Base'!$A$2:$A$12,0))</f>
        <v>7838.6587860649743</v>
      </c>
    </row>
    <row r="24" spans="4:28" x14ac:dyDescent="0.35">
      <c r="D24" s="54"/>
      <c r="R24" s="54" t="s">
        <v>60</v>
      </c>
      <c r="S24" s="46" cm="1">
        <f t="array" ref="S24">INDEX('Redeployment Potential'!$D$2:$D$31,MATCH(1,(Outputs!$R$6='Redeployment Potential'!$A$2:$A$31)*(S$12='Redeployment Potential'!$B$2:$B$31),0))</f>
        <v>0</v>
      </c>
      <c r="T24" s="46" cm="1">
        <f t="array" ref="T24">INDEX('Redeployment Potential'!$D$2:$D$31,MATCH(1,(Outputs!$R$6='Redeployment Potential'!$A$2:$A$31)*(T$12='Redeployment Potential'!$B$2:$B$31),0))</f>
        <v>0</v>
      </c>
      <c r="U24" s="46" cm="1">
        <f t="array" ref="U24">INDEX('Redeployment Potential'!$D$2:$D$31,MATCH(1,(Outputs!$R$6='Redeployment Potential'!$A$2:$A$31)*(U$12='Redeployment Potential'!$B$2:$B$31),0))</f>
        <v>0</v>
      </c>
      <c r="V24" s="46" cm="1">
        <f t="array" ref="V24">INDEX('Redeployment Potential'!$D$2:$D$31,MATCH(1,(Outputs!$R$6='Redeployment Potential'!$A$2:$A$31)*(V$12='Redeployment Potential'!$B$2:$B$31),0))</f>
        <v>0</v>
      </c>
      <c r="W24" s="46" cm="1">
        <f t="array" ref="W24">INDEX('Redeployment Potential'!$D$2:$D$31,MATCH(1,(Outputs!$R$6='Redeployment Potential'!$A$2:$A$31)*(W$12='Redeployment Potential'!$B$2:$B$31),0))</f>
        <v>0</v>
      </c>
      <c r="X24" s="46" cm="1">
        <f t="array" ref="X24">INDEX('Redeployment Potential'!$D$2:$D$31,MATCH(1,(Outputs!$R$6='Redeployment Potential'!$A$2:$A$31)*(X$12='Redeployment Potential'!$B$2:$B$31),0))</f>
        <v>0</v>
      </c>
      <c r="Y24" s="46" cm="1">
        <f t="array" ref="Y24">INDEX('Redeployment Potential'!$D$2:$D$31,MATCH(1,(Outputs!$R$6='Redeployment Potential'!$A$2:$A$31)*(Y$12='Redeployment Potential'!$B$2:$B$31),0))</f>
        <v>0</v>
      </c>
      <c r="Z24" s="46" cm="1">
        <f t="array" ref="Z24">INDEX('Redeployment Potential'!$D$2:$D$31,MATCH(1,(Outputs!$R$6='Redeployment Potential'!$A$2:$A$31)*(Z$12='Redeployment Potential'!$B$2:$B$31),0))</f>
        <v>0</v>
      </c>
      <c r="AA24" s="46" cm="1">
        <f t="array" ref="AA24">INDEX('Redeployment Potential'!$D$2:$D$31,MATCH(1,(Outputs!$R$6='Redeployment Potential'!$A$2:$A$31)*(AA$12='Redeployment Potential'!$B$2:$B$31),0))</f>
        <v>0</v>
      </c>
      <c r="AB24" s="46" cm="1">
        <f t="array" ref="AB24">INDEX('Redeployment Potential'!$D$2:$D$31,MATCH(1,(Outputs!$R$6='Redeployment Potential'!$A$2:$A$31)*(AB$12='Redeployment Potential'!$B$2:$B$31),0))</f>
        <v>0</v>
      </c>
    </row>
    <row r="25" spans="4:28" x14ac:dyDescent="0.35">
      <c r="D25" s="54"/>
      <c r="R25" s="54" t="s">
        <v>62</v>
      </c>
      <c r="S25" s="46" cm="1">
        <f t="array" ref="S25">INDEX(Apprenticeships!$D$2:$D$21,MATCH(1,(Outputs!$R$7=Apprenticeships!$A$2:$A$21)*(S$12='Redeployment Potential'!$B$2:$B$31),0))</f>
        <v>0</v>
      </c>
      <c r="T25" s="46" cm="1">
        <f t="array" ref="T25">INDEX(Apprenticeships!$D$2:$D$21,MATCH(1,(Outputs!$R$7=Apprenticeships!$A$2:$A$21)*(T$12='Redeployment Potential'!$B$2:$B$31),0))</f>
        <v>0</v>
      </c>
      <c r="U25" s="46" cm="1">
        <f t="array" ref="U25">INDEX(Apprenticeships!$D$2:$D$21,MATCH(1,(Outputs!$R$7=Apprenticeships!$A$2:$A$21)*(U$12='Redeployment Potential'!$B$2:$B$31),0))</f>
        <v>0</v>
      </c>
      <c r="V25" s="46" cm="1">
        <f t="array" ref="V25">INDEX(Apprenticeships!$D$2:$D$21,MATCH(1,(Outputs!$R$7=Apprenticeships!$A$2:$A$21)*(V$12='Redeployment Potential'!$B$2:$B$31),0))</f>
        <v>0</v>
      </c>
      <c r="W25" s="46" cm="1">
        <f t="array" ref="W25">INDEX(Apprenticeships!$D$2:$D$21,MATCH(1,(Outputs!$R$7=Apprenticeships!$A$2:$A$21)*(W$12='Redeployment Potential'!$B$2:$B$31),0))</f>
        <v>0</v>
      </c>
      <c r="X25" s="46" cm="1">
        <f t="array" ref="X25">INDEX(Apprenticeships!$D$2:$D$21,MATCH(1,(Outputs!$R$7=Apprenticeships!$A$2:$A$21)*(X$12='Redeployment Potential'!$B$2:$B$31),0))</f>
        <v>0</v>
      </c>
      <c r="Y25" s="46" cm="1">
        <f t="array" ref="Y25">INDEX(Apprenticeships!$D$2:$D$21,MATCH(1,(Outputs!$R$7=Apprenticeships!$A$2:$A$21)*(Y$12='Redeployment Potential'!$B$2:$B$31),0))</f>
        <v>0</v>
      </c>
      <c r="Z25" s="46" cm="1">
        <f t="array" ref="Z25">INDEX(Apprenticeships!$D$2:$D$21,MATCH(1,(Outputs!$R$7=Apprenticeships!$A$2:$A$21)*(Z$12='Redeployment Potential'!$B$2:$B$31),0))</f>
        <v>0</v>
      </c>
      <c r="AA25" s="46" cm="1">
        <f t="array" ref="AA25">INDEX(Apprenticeships!$D$2:$D$21,MATCH(1,(Outputs!$R$7=Apprenticeships!$A$2:$A$21)*(AA$12='Redeployment Potential'!$B$2:$B$31),0))</f>
        <v>0</v>
      </c>
      <c r="AB25" s="46" cm="1">
        <f t="array" ref="AB25">INDEX(Apprenticeships!$D$2:$D$21,MATCH(1,(Outputs!$R$7=Apprenticeships!$A$2:$A$21)*(AB$12='Redeployment Potential'!$B$2:$B$31),0))</f>
        <v>0</v>
      </c>
    </row>
    <row r="26" spans="4:28" x14ac:dyDescent="0.35">
      <c r="R26" s="54" t="s">
        <v>61</v>
      </c>
      <c r="S26" s="46" cm="1">
        <f t="array" ref="S26">INDEX('Out-Commuting'!$D$2:$D$31,MATCH(1,(Outputs!$R$8='Out-Commuting'!$A$2:$A$31)*(S$12='Out-Commuting'!$B$2:$B$31),0))</f>
        <v>-426.62676047249636</v>
      </c>
      <c r="T26" s="46" cm="1">
        <f t="array" ref="T26">INDEX('Out-Commuting'!$D$2:$D$31,MATCH(1,(Outputs!$R$8='Out-Commuting'!$A$2:$A$31)*(T$12='Out-Commuting'!$B$2:$B$31),0))</f>
        <v>-430.61187673671122</v>
      </c>
      <c r="U26" s="46" cm="1">
        <f t="array" ref="U26">INDEX('Out-Commuting'!$D$2:$D$31,MATCH(1,(Outputs!$R$8='Out-Commuting'!$A$2:$A$31)*(U$12='Out-Commuting'!$B$2:$B$31),0))</f>
        <v>-434.8328406319452</v>
      </c>
      <c r="V26" s="46" cm="1">
        <f t="array" ref="V26">INDEX('Out-Commuting'!$D$2:$D$31,MATCH(1,(Outputs!$R$8='Out-Commuting'!$A$2:$A$31)*(V$12='Out-Commuting'!$B$2:$B$31),0))</f>
        <v>-439.33691673076447</v>
      </c>
      <c r="W26" s="46" cm="1">
        <f t="array" ref="W26">INDEX('Out-Commuting'!$D$2:$D$31,MATCH(1,(Outputs!$R$8='Out-Commuting'!$A$2:$A$31)*(W$12='Out-Commuting'!$B$2:$B$31),0))</f>
        <v>-444.25613982111992</v>
      </c>
      <c r="X26" s="46" cm="1">
        <f t="array" ref="X26">INDEX('Out-Commuting'!$D$2:$D$31,MATCH(1,(Outputs!$R$8='Out-Commuting'!$A$2:$A$31)*(X$12='Out-Commuting'!$B$2:$B$31),0))</f>
        <v>-449.30047872513876</v>
      </c>
      <c r="Y26" s="46" cm="1">
        <f t="array" ref="Y26">INDEX('Out-Commuting'!$D$2:$D$31,MATCH(1,(Outputs!$R$8='Out-Commuting'!$A$2:$A$31)*(Y$12='Out-Commuting'!$B$2:$B$31),0))</f>
        <v>-454.35608383023958</v>
      </c>
      <c r="Z26" s="46" cm="1">
        <f t="array" ref="Z26">INDEX('Out-Commuting'!$D$2:$D$31,MATCH(1,(Outputs!$R$8='Out-Commuting'!$A$2:$A$31)*(Z$12='Out-Commuting'!$B$2:$B$31),0))</f>
        <v>-459.49369302567942</v>
      </c>
      <c r="AA26" s="46" cm="1">
        <f t="array" ref="AA26">INDEX('Out-Commuting'!$D$2:$D$31,MATCH(1,(Outputs!$R$8='Out-Commuting'!$A$2:$A$31)*(AA$12='Out-Commuting'!$B$2:$B$31),0))</f>
        <v>-464.70377214558141</v>
      </c>
      <c r="AB26" s="46" cm="1">
        <f t="array" ref="AB26">INDEX('Out-Commuting'!$D$2:$D$31,MATCH(1,(Outputs!$R$8='Out-Commuting'!$A$2:$A$31)*(AB$12='Out-Commuting'!$B$2:$B$31),0))</f>
        <v>-469.99668519258552</v>
      </c>
    </row>
    <row r="28" spans="4:28" x14ac:dyDescent="0.35">
      <c r="S28" s="45" t="s">
        <v>13</v>
      </c>
      <c r="T28" s="45" t="s">
        <v>0</v>
      </c>
      <c r="U28" s="45" t="s">
        <v>1</v>
      </c>
      <c r="V28" s="45" t="s">
        <v>2</v>
      </c>
      <c r="W28" s="45" t="s">
        <v>3</v>
      </c>
      <c r="X28" s="45" t="s">
        <v>4</v>
      </c>
      <c r="Y28" s="45" t="s">
        <v>5</v>
      </c>
      <c r="Z28" s="45" t="s">
        <v>6</v>
      </c>
      <c r="AA28" s="45" t="s">
        <v>7</v>
      </c>
      <c r="AB28" s="45" t="s">
        <v>8</v>
      </c>
    </row>
    <row r="29" spans="4:28" outlineLevel="1" x14ac:dyDescent="0.35">
      <c r="R29" s="34" t="s">
        <v>11</v>
      </c>
    </row>
    <row r="30" spans="4:28" outlineLevel="1" x14ac:dyDescent="0.35">
      <c r="R30" s="54" t="s">
        <v>50</v>
      </c>
      <c r="S30" s="55">
        <f>INDEX('LS - Regional Split Share'!$D$2:$D$6,MATCH(Outputs!$F$2,'LS - Regional Split Share'!$A$2:$A$6,0))</f>
        <v>1</v>
      </c>
      <c r="T30" s="55">
        <f>INDEX('LS - Regional Split Share'!$D$2:$D$6,MATCH(Outputs!$F$2,'LS - Regional Split Share'!$A$2:$A$6,0))</f>
        <v>1</v>
      </c>
      <c r="U30" s="55">
        <f>INDEX('LS - Regional Split Share'!$D$2:$D$6,MATCH(Outputs!$F$2,'LS - Regional Split Share'!$A$2:$A$6,0))</f>
        <v>1</v>
      </c>
      <c r="V30" s="55">
        <f>INDEX('LS - Regional Split Share'!$D$2:$D$6,MATCH(Outputs!$F$2,'LS - Regional Split Share'!$A$2:$A$6,0))</f>
        <v>1</v>
      </c>
      <c r="W30" s="55">
        <f>INDEX('LS - Regional Split Share'!$D$2:$D$6,MATCH(Outputs!$F$2,'LS - Regional Split Share'!$A$2:$A$6,0))</f>
        <v>1</v>
      </c>
      <c r="X30" s="55">
        <f>INDEX('LS - Regional Split Share'!$D$2:$D$6,MATCH(Outputs!$F$2,'LS - Regional Split Share'!$A$2:$A$6,0))</f>
        <v>1</v>
      </c>
      <c r="Y30" s="55">
        <f>INDEX('LS - Regional Split Share'!$D$2:$D$6,MATCH(Outputs!$F$2,'LS - Regional Split Share'!$A$2:$A$6,0))</f>
        <v>1</v>
      </c>
      <c r="Z30" s="55">
        <f>INDEX('LS - Regional Split Share'!$D$2:$D$6,MATCH(Outputs!$F$2,'LS - Regional Split Share'!$A$2:$A$6,0))</f>
        <v>1</v>
      </c>
      <c r="AA30" s="55">
        <f>INDEX('LS - Regional Split Share'!$D$2:$D$6,MATCH(Outputs!$F$2,'LS - Regional Split Share'!$A$2:$A$6,0))</f>
        <v>1</v>
      </c>
      <c r="AB30" s="55">
        <f>INDEX('LS - Regional Split Share'!$D$2:$D$6,MATCH(Outputs!$F$2,'LS - Regional Split Share'!$A$2:$A$6,0))</f>
        <v>1</v>
      </c>
    </row>
    <row r="31" spans="4:28" outlineLevel="1" x14ac:dyDescent="0.35">
      <c r="R31" s="54" t="s">
        <v>9</v>
      </c>
      <c r="S31" s="46">
        <f>INDEX('Labour Supply - Base'!$Y$2:$Y$12,MATCH(S28,'Labour Supply - Base'!$A$2:$A$12,0))</f>
        <v>3066.1564943062649</v>
      </c>
      <c r="T31" s="46">
        <f>INDEX('Labour Supply - Base'!$Y$2:$Y$12,MATCH(T28,'Labour Supply - Base'!$A$2:$A$12,0))</f>
        <v>2990.497082307751</v>
      </c>
      <c r="U31" s="46">
        <f>INDEX('Labour Supply - Base'!$Y$2:$Y$12,MATCH(U28,'Labour Supply - Base'!$A$2:$A$12,0))</f>
        <v>2916.7342186619271</v>
      </c>
      <c r="V31" s="46">
        <f>INDEX('Labour Supply - Base'!$Y$2:$Y$12,MATCH(V28,'Labour Supply - Base'!$A$2:$A$12,0))</f>
        <v>2844.8195754705444</v>
      </c>
      <c r="W31" s="46">
        <f>INDEX('Labour Supply - Base'!$Y$2:$Y$12,MATCH(W28,'Labour Supply - Base'!$A$2:$A$12,0))</f>
        <v>2774.7060771841893</v>
      </c>
      <c r="X31" s="46">
        <f>INDEX('Labour Supply - Base'!$Y$2:$Y$12,MATCH(X28,'Labour Supply - Base'!$A$2:$A$12,0))</f>
        <v>2706.3478676004779</v>
      </c>
      <c r="Y31" s="46">
        <f>INDEX('Labour Supply - Base'!$Y$2:$Y$12,MATCH(Y28,'Labour Supply - Base'!$A$2:$A$12,0))</f>
        <v>2639.700277746233</v>
      </c>
      <c r="Z31" s="46">
        <f>INDEX('Labour Supply - Base'!$Y$2:$Y$12,MATCH(Z28,'Labour Supply - Base'!$A$2:$A$12,0))</f>
        <v>2574.7197946196115</v>
      </c>
      <c r="AA31" s="46">
        <f>INDEX('Labour Supply - Base'!$Y$2:$Y$12,MATCH(AA28,'Labour Supply - Base'!$A$2:$A$12,0))</f>
        <v>2511.3640307687806</v>
      </c>
      <c r="AB31" s="46">
        <f>INDEX('Labour Supply - Base'!$Y$2:$Y$12,MATCH(AB28,'Labour Supply - Base'!$A$2:$A$12,0))</f>
        <v>2449.5916946844195</v>
      </c>
    </row>
    <row r="32" spans="4:28" outlineLevel="1" x14ac:dyDescent="0.35">
      <c r="R32" s="54" t="s">
        <v>60</v>
      </c>
      <c r="S32" s="46" cm="1">
        <f t="array" ref="S32">INDEX('Redeployment Potential'!$E$2:$E$31,MATCH(1,(Outputs!$R$6='Redeployment Potential'!$A$2:$A$31)*(S$12='Redeployment Potential'!$B$2:$B$31),0))</f>
        <v>0</v>
      </c>
      <c r="T32" s="46" cm="1">
        <f t="array" ref="T32">INDEX('Redeployment Potential'!$E$2:$E$31,MATCH(1,(Outputs!$R$6='Redeployment Potential'!$A$2:$A$31)*(T$12='Redeployment Potential'!$B$2:$B$31),0))</f>
        <v>0</v>
      </c>
      <c r="U32" s="46" cm="1">
        <f t="array" ref="U32">INDEX('Redeployment Potential'!$E$2:$E$31,MATCH(1,(Outputs!$R$6='Redeployment Potential'!$A$2:$A$31)*(U$12='Redeployment Potential'!$B$2:$B$31),0))</f>
        <v>0</v>
      </c>
      <c r="V32" s="46" cm="1">
        <f t="array" ref="V32">INDEX('Redeployment Potential'!$E$2:$E$31,MATCH(1,(Outputs!$R$6='Redeployment Potential'!$A$2:$A$31)*(V$12='Redeployment Potential'!$B$2:$B$31),0))</f>
        <v>0</v>
      </c>
      <c r="W32" s="46" cm="1">
        <f t="array" ref="W32">INDEX('Redeployment Potential'!$E$2:$E$31,MATCH(1,(Outputs!$R$6='Redeployment Potential'!$A$2:$A$31)*(W$12='Redeployment Potential'!$B$2:$B$31),0))</f>
        <v>0</v>
      </c>
      <c r="X32" s="46" cm="1">
        <f t="array" ref="X32">INDEX('Redeployment Potential'!$E$2:$E$31,MATCH(1,(Outputs!$R$6='Redeployment Potential'!$A$2:$A$31)*(X$12='Redeployment Potential'!$B$2:$B$31),0))</f>
        <v>0</v>
      </c>
      <c r="Y32" s="46" cm="1">
        <f t="array" ref="Y32">INDEX('Redeployment Potential'!$E$2:$E$31,MATCH(1,(Outputs!$R$6='Redeployment Potential'!$A$2:$A$31)*(Y$12='Redeployment Potential'!$B$2:$B$31),0))</f>
        <v>0</v>
      </c>
      <c r="Z32" s="46" cm="1">
        <f t="array" ref="Z32">INDEX('Redeployment Potential'!$E$2:$E$31,MATCH(1,(Outputs!$R$6='Redeployment Potential'!$A$2:$A$31)*(Z$12='Redeployment Potential'!$B$2:$B$31),0))</f>
        <v>0</v>
      </c>
      <c r="AA32" s="46" cm="1">
        <f t="array" ref="AA32">INDEX('Redeployment Potential'!$E$2:$E$31,MATCH(1,(Outputs!$R$6='Redeployment Potential'!$A$2:$A$31)*(AA$12='Redeployment Potential'!$B$2:$B$31),0))</f>
        <v>0</v>
      </c>
      <c r="AB32" s="46" cm="1">
        <f t="array" ref="AB32">INDEX('Redeployment Potential'!$E$2:$E$31,MATCH(1,(Outputs!$R$6='Redeployment Potential'!$A$2:$A$31)*(AB$12='Redeployment Potential'!$B$2:$B$31),0))</f>
        <v>0</v>
      </c>
    </row>
    <row r="33" spans="12:28" outlineLevel="1" x14ac:dyDescent="0.35">
      <c r="R33" s="54" t="s">
        <v>62</v>
      </c>
      <c r="S33" s="46" cm="1">
        <f t="array" ref="S33">INDEX(Apprenticeships!$E$2:$E$21,MATCH(1,(Outputs!$R$7=Apprenticeships!$A$2:$A$21)*(S$12='Redeployment Potential'!$B$2:$B$31),0))</f>
        <v>20.2</v>
      </c>
      <c r="T33" s="46" cm="1">
        <f t="array" ref="T33">INDEX(Apprenticeships!$E$2:$E$21,MATCH(1,(Outputs!$R$7=Apprenticeships!$A$2:$A$21)*(T$12='Redeployment Potential'!$B$2:$B$31),0))</f>
        <v>20.2</v>
      </c>
      <c r="U33" s="46" cm="1">
        <f t="array" ref="U33">INDEX(Apprenticeships!$E$2:$E$21,MATCH(1,(Outputs!$R$7=Apprenticeships!$A$2:$A$21)*(U$12='Redeployment Potential'!$B$2:$B$31),0))</f>
        <v>7.0711690894530035</v>
      </c>
      <c r="V33" s="46" cm="1">
        <f t="array" ref="V33">INDEX(Apprenticeships!$E$2:$E$21,MATCH(1,(Outputs!$R$7=Apprenticeships!$A$2:$A$21)*(V$12='Redeployment Potential'!$B$2:$B$31),0))</f>
        <v>7.0499205161947982</v>
      </c>
      <c r="W33" s="46" cm="1">
        <f t="array" ref="W33">INDEX(Apprenticeships!$E$2:$E$21,MATCH(1,(Outputs!$R$7=Apprenticeships!$A$2:$A$21)*(W$12='Redeployment Potential'!$B$2:$B$31),0))</f>
        <v>7.0285676279739757</v>
      </c>
      <c r="X33" s="46" cm="1">
        <f t="array" ref="X33">INDEX(Apprenticeships!$E$2:$E$21,MATCH(1,(Outputs!$R$7=Apprenticeships!$A$2:$A$21)*(X$12='Redeployment Potential'!$B$2:$B$31),0))</f>
        <v>7.0138143969511759</v>
      </c>
      <c r="Y33" s="46" cm="1">
        <f t="array" ref="Y33">INDEX(Apprenticeships!$E$2:$E$21,MATCH(1,(Outputs!$R$7=Apprenticeships!$A$2:$A$21)*(Y$12='Redeployment Potential'!$B$2:$B$31),0))</f>
        <v>6.9926222571658139</v>
      </c>
      <c r="Z33" s="46" cm="1">
        <f t="array" ref="Z33">INDEX(Apprenticeships!$E$2:$E$21,MATCH(1,(Outputs!$R$7=Apprenticeships!$A$2:$A$21)*(Z$12='Redeployment Potential'!$B$2:$B$31),0))</f>
        <v>6.9628566561163918</v>
      </c>
      <c r="AA33" s="46" cm="1">
        <f t="array" ref="AA33">INDEX(Apprenticeships!$E$2:$E$21,MATCH(1,(Outputs!$R$7=Apprenticeships!$A$2:$A$21)*(AA$12='Redeployment Potential'!$B$2:$B$31),0))</f>
        <v>6.9344325700003244</v>
      </c>
      <c r="AB33" s="46" cm="1">
        <f t="array" ref="AB33">INDEX(Apprenticeships!$E$2:$E$21,MATCH(1,(Outputs!$R$7=Apprenticeships!$A$2:$A$21)*(AB$12='Redeployment Potential'!$B$2:$B$31),0))</f>
        <v>6.9063850895400112</v>
      </c>
    </row>
    <row r="34" spans="12:28" outlineLevel="1" x14ac:dyDescent="0.35">
      <c r="R34" s="54" t="s">
        <v>61</v>
      </c>
      <c r="S34" s="46" cm="1">
        <f t="array" ref="S34">INDEX('Out-Commuting'!$E$2:$E$31,MATCH(1,(Outputs!$R$8='Out-Commuting'!$A$2:$A$31)*(S$12='Out-Commuting'!$B$2:$B$31),0))</f>
        <v>-135.85653013056103</v>
      </c>
      <c r="T34" s="46" cm="1">
        <f t="array" ref="T34">INDEX('Out-Commuting'!$E$2:$E$31,MATCH(1,(Outputs!$R$8='Out-Commuting'!$A$2:$A$31)*(T$12='Out-Commuting'!$B$2:$B$31),0))</f>
        <v>-137.04024566292571</v>
      </c>
      <c r="U34" s="46" cm="1">
        <f t="array" ref="U34">INDEX('Out-Commuting'!$E$2:$E$31,MATCH(1,(Outputs!$R$8='Out-Commuting'!$A$2:$A$31)*(U$12='Out-Commuting'!$B$2:$B$31),0))</f>
        <v>-138.29930071616337</v>
      </c>
      <c r="V34" s="46" cm="1">
        <f t="array" ref="V34">INDEX('Out-Commuting'!$E$2:$E$31,MATCH(1,(Outputs!$R$8='Out-Commuting'!$A$2:$A$31)*(V$12='Out-Commuting'!$B$2:$B$31),0))</f>
        <v>-139.64863065123754</v>
      </c>
      <c r="W34" s="46" cm="1">
        <f t="array" ref="W34">INDEX('Out-Commuting'!$E$2:$E$31,MATCH(1,(Outputs!$R$8='Out-Commuting'!$A$2:$A$31)*(W$12='Out-Commuting'!$B$2:$B$31),0))</f>
        <v>-141.1300713914456</v>
      </c>
      <c r="X34" s="46" cm="1">
        <f t="array" ref="X34">INDEX('Out-Commuting'!$E$2:$E$31,MATCH(1,(Outputs!$R$8='Out-Commuting'!$A$2:$A$31)*(X$12='Out-Commuting'!$B$2:$B$31),0))</f>
        <v>-142.65136610714461</v>
      </c>
      <c r="Y34" s="46" cm="1">
        <f t="array" ref="Y34">INDEX('Out-Commuting'!$E$2:$E$31,MATCH(1,(Outputs!$R$8='Out-Commuting'!$A$2:$A$31)*(Y$12='Out-Commuting'!$B$2:$B$31),0))</f>
        <v>-144.17637908612704</v>
      </c>
      <c r="Z34" s="46" cm="1">
        <f t="array" ref="Z34">INDEX('Out-Commuting'!$E$2:$E$31,MATCH(1,(Outputs!$R$8='Out-Commuting'!$A$2:$A$31)*(Z$12='Out-Commuting'!$B$2:$B$31),0))</f>
        <v>-145.72759754794089</v>
      </c>
      <c r="AA34" s="46" cm="1">
        <f t="array" ref="AA34">INDEX('Out-Commuting'!$E$2:$E$31,MATCH(1,(Outputs!$R$8='Out-Commuting'!$A$2:$A$31)*(AA$12='Out-Commuting'!$B$2:$B$31),0))</f>
        <v>-147.30201661931204</v>
      </c>
      <c r="AB34" s="46" cm="1">
        <f t="array" ref="AB34">INDEX('Out-Commuting'!$E$2:$E$31,MATCH(1,(Outputs!$R$8='Out-Commuting'!$A$2:$A$31)*(AB$12='Out-Commuting'!$B$2:$B$31),0))</f>
        <v>-148.90294359929703</v>
      </c>
    </row>
    <row r="35" spans="12:28" outlineLevel="1" x14ac:dyDescent="0.35"/>
    <row r="36" spans="12:28" outlineLevel="1" x14ac:dyDescent="0.35"/>
    <row r="37" spans="12:28" outlineLevel="1" x14ac:dyDescent="0.35">
      <c r="R37" s="60" t="s">
        <v>9</v>
      </c>
      <c r="S37" s="45" t="s">
        <v>13</v>
      </c>
      <c r="T37" s="45" t="s">
        <v>0</v>
      </c>
      <c r="U37" s="45" t="s">
        <v>1</v>
      </c>
      <c r="V37" s="45" t="s">
        <v>2</v>
      </c>
      <c r="W37" s="45" t="s">
        <v>3</v>
      </c>
      <c r="X37" s="45" t="s">
        <v>4</v>
      </c>
      <c r="Y37" s="45" t="s">
        <v>5</v>
      </c>
      <c r="Z37" s="45" t="s">
        <v>6</v>
      </c>
      <c r="AA37" s="45" t="s">
        <v>7</v>
      </c>
      <c r="AB37" s="45" t="s">
        <v>8</v>
      </c>
    </row>
    <row r="38" spans="12:28" outlineLevel="1" x14ac:dyDescent="0.35">
      <c r="L38" s="54"/>
      <c r="R38" s="57" t="s">
        <v>39</v>
      </c>
      <c r="S38" s="46">
        <f>VLOOKUP(S$37,'Labour Supply - Base'!$A$1:$Y$12,MATCH($R38,'Labour Supply - Base'!$A$1:$Y$1,0),0)</f>
        <v>3617.18</v>
      </c>
      <c r="T38" s="46">
        <f>VLOOKUP(T$37,'Labour Supply - Base'!$A$1:$Y$12,MATCH($R38,'Labour Supply - Base'!$A$1:$Y$1,0),0)</f>
        <v>3544.8363999999997</v>
      </c>
      <c r="U38" s="46">
        <f>VLOOKUP(U$37,'Labour Supply - Base'!$A$1:$Y$12,MATCH($R38,'Labour Supply - Base'!$A$1:$Y$1,0),0)</f>
        <v>3473.9396719999995</v>
      </c>
      <c r="V38" s="46">
        <f>VLOOKUP(V$37,'Labour Supply - Base'!$A$1:$Y$12,MATCH($R38,'Labour Supply - Base'!$A$1:$Y$1,0),0)</f>
        <v>3404.4608785599994</v>
      </c>
      <c r="W38" s="46">
        <f>VLOOKUP(W$37,'Labour Supply - Base'!$A$1:$Y$12,MATCH($R38,'Labour Supply - Base'!$A$1:$Y$1,0),0)</f>
        <v>3336.3716609887992</v>
      </c>
      <c r="X38" s="46">
        <f>VLOOKUP(X$37,'Labour Supply - Base'!$A$1:$Y$12,MATCH($R38,'Labour Supply - Base'!$A$1:$Y$1,0),0)</f>
        <v>3269.6442277690235</v>
      </c>
      <c r="Y38" s="46">
        <f>VLOOKUP(Y$37,'Labour Supply - Base'!$A$1:$Y$12,MATCH($R38,'Labour Supply - Base'!$A$1:$Y$1,0),0)</f>
        <v>3204.2513432136429</v>
      </c>
      <c r="Z38" s="46">
        <f>VLOOKUP(Z$37,'Labour Supply - Base'!$A$1:$Y$12,MATCH($R38,'Labour Supply - Base'!$A$1:$Y$1,0),0)</f>
        <v>3140.1663163493699</v>
      </c>
      <c r="AA38" s="46">
        <f>VLOOKUP(AA$37,'Labour Supply - Base'!$A$1:$Y$12,MATCH($R38,'Labour Supply - Base'!$A$1:$Y$1,0),0)</f>
        <v>3077.3629900223827</v>
      </c>
      <c r="AB38" s="46">
        <f>VLOOKUP(AB$37,'Labour Supply - Base'!$A$1:$Y$12,MATCH($R38,'Labour Supply - Base'!$A$1:$Y$1,0),0)</f>
        <v>3015.8157302219352</v>
      </c>
    </row>
    <row r="39" spans="12:28" outlineLevel="1" x14ac:dyDescent="0.35">
      <c r="L39" s="54"/>
      <c r="R39" s="57" t="s">
        <v>38</v>
      </c>
      <c r="S39" s="46">
        <f>VLOOKUP(S$37,'Labour Supply - Base'!$A$1:$Y$12,MATCH($R39,'Labour Supply - Base'!$A$1:$Y$1,0),0)</f>
        <v>257.19685594739991</v>
      </c>
      <c r="T39" s="46">
        <f>VLOOKUP(T$37,'Labour Supply - Base'!$A$1:$Y$12,MATCH($R39,'Labour Supply - Base'!$A$1:$Y$1,0),0)</f>
        <v>251.28132826060971</v>
      </c>
      <c r="U39" s="46">
        <f>VLOOKUP(U$37,'Labour Supply - Base'!$A$1:$Y$12,MATCH($R39,'Labour Supply - Base'!$A$1:$Y$1,0),0)</f>
        <v>245.5018577106157</v>
      </c>
      <c r="V39" s="46">
        <f>VLOOKUP(V$37,'Labour Supply - Base'!$A$1:$Y$12,MATCH($R39,'Labour Supply - Base'!$A$1:$Y$1,0),0)</f>
        <v>239.85531498327154</v>
      </c>
      <c r="W39" s="46">
        <f>VLOOKUP(W$37,'Labour Supply - Base'!$A$1:$Y$12,MATCH($R39,'Labour Supply - Base'!$A$1:$Y$1,0),0)</f>
        <v>234.33864273865629</v>
      </c>
      <c r="X39" s="46">
        <f>VLOOKUP(X$37,'Labour Supply - Base'!$A$1:$Y$12,MATCH($R39,'Labour Supply - Base'!$A$1:$Y$1,0),0)</f>
        <v>228.9488539556672</v>
      </c>
      <c r="Y39" s="46">
        <f>VLOOKUP(Y$37,'Labour Supply - Base'!$A$1:$Y$12,MATCH($R39,'Labour Supply - Base'!$A$1:$Y$1,0),0)</f>
        <v>223.68303031468685</v>
      </c>
      <c r="Z39" s="46">
        <f>VLOOKUP(Z$37,'Labour Supply - Base'!$A$1:$Y$12,MATCH($R39,'Labour Supply - Base'!$A$1:$Y$1,0),0)</f>
        <v>218.53832061744905</v>
      </c>
      <c r="AA39" s="46">
        <f>VLOOKUP(AA$37,'Labour Supply - Base'!$A$1:$Y$12,MATCH($R39,'Labour Supply - Base'!$A$1:$Y$1,0),0)</f>
        <v>213.51193924324772</v>
      </c>
      <c r="AB39" s="46">
        <f>VLOOKUP(AB$37,'Labour Supply - Base'!$A$1:$Y$12,MATCH($R39,'Labour Supply - Base'!$A$1:$Y$1,0),0)</f>
        <v>208.60116464065302</v>
      </c>
    </row>
    <row r="40" spans="12:28" outlineLevel="1" x14ac:dyDescent="0.35">
      <c r="R40" s="57" t="s">
        <v>37</v>
      </c>
      <c r="S40" s="46">
        <f>VLOOKUP(S$37,'Labour Supply - Base'!$A$1:$Y$12,MATCH($R40,'Labour Supply - Base'!$A$1:$Y$1,0),0)</f>
        <v>6677.7950000000001</v>
      </c>
      <c r="T40" s="46">
        <f>VLOOKUP(T$37,'Labour Supply - Base'!$A$1:$Y$12,MATCH($R40,'Labour Supply - Base'!$A$1:$Y$1,0),0)</f>
        <v>6524.2057150000001</v>
      </c>
      <c r="U40" s="46">
        <f>VLOOKUP(U$37,'Labour Supply - Base'!$A$1:$Y$12,MATCH($R40,'Labour Supply - Base'!$A$1:$Y$1,0),0)</f>
        <v>6374.1489835550001</v>
      </c>
      <c r="V40" s="46">
        <f>VLOOKUP(V$37,'Labour Supply - Base'!$A$1:$Y$12,MATCH($R40,'Labour Supply - Base'!$A$1:$Y$1,0),0)</f>
        <v>6227.5435569332349</v>
      </c>
      <c r="W40" s="46">
        <f>VLOOKUP(W$37,'Labour Supply - Base'!$A$1:$Y$12,MATCH($R40,'Labour Supply - Base'!$A$1:$Y$1,0),0)</f>
        <v>6084.3100551237703</v>
      </c>
      <c r="X40" s="46">
        <f>VLOOKUP(X$37,'Labour Supply - Base'!$A$1:$Y$12,MATCH($R40,'Labour Supply - Base'!$A$1:$Y$1,0),0)</f>
        <v>5944.370923855924</v>
      </c>
      <c r="Y40" s="46">
        <f>VLOOKUP(Y$37,'Labour Supply - Base'!$A$1:$Y$12,MATCH($R40,'Labour Supply - Base'!$A$1:$Y$1,0),0)</f>
        <v>5807.6503926072382</v>
      </c>
      <c r="Z40" s="46">
        <f>VLOOKUP(Z$37,'Labour Supply - Base'!$A$1:$Y$12,MATCH($R40,'Labour Supply - Base'!$A$1:$Y$1,0),0)</f>
        <v>5674.0744335772715</v>
      </c>
      <c r="AA40" s="46">
        <f>VLOOKUP(AA$37,'Labour Supply - Base'!$A$1:$Y$12,MATCH($R40,'Labour Supply - Base'!$A$1:$Y$1,0),0)</f>
        <v>5543.5707216049941</v>
      </c>
      <c r="AB40" s="46">
        <f>VLOOKUP(AB$37,'Labour Supply - Base'!$A$1:$Y$12,MATCH($R40,'Labour Supply - Base'!$A$1:$Y$1,0),0)</f>
        <v>5416.0685950080797</v>
      </c>
    </row>
    <row r="41" spans="12:28" outlineLevel="1" x14ac:dyDescent="0.35">
      <c r="R41" s="57" t="s">
        <v>36</v>
      </c>
      <c r="S41" s="46">
        <f>VLOOKUP(S$37,'Labour Supply - Base'!$A$1:$Y$12,MATCH($R41,'Labour Supply - Base'!$A$1:$Y$1,0),0)</f>
        <v>684.93736143169758</v>
      </c>
      <c r="T41" s="46">
        <f>VLOOKUP(T$37,'Labour Supply - Base'!$A$1:$Y$12,MATCH($R41,'Labour Supply - Base'!$A$1:$Y$1,0),0)</f>
        <v>669.18380211876854</v>
      </c>
      <c r="U41" s="46">
        <f>VLOOKUP(U$37,'Labour Supply - Base'!$A$1:$Y$12,MATCH($R41,'Labour Supply - Base'!$A$1:$Y$1,0),0)</f>
        <v>653.79257467003686</v>
      </c>
      <c r="V41" s="46">
        <f>VLOOKUP(V$37,'Labour Supply - Base'!$A$1:$Y$12,MATCH($R41,'Labour Supply - Base'!$A$1:$Y$1,0),0)</f>
        <v>638.75534545262599</v>
      </c>
      <c r="W41" s="46">
        <f>VLOOKUP(W$37,'Labour Supply - Base'!$A$1:$Y$12,MATCH($R41,'Labour Supply - Base'!$A$1:$Y$1,0),0)</f>
        <v>624.06397250721557</v>
      </c>
      <c r="X41" s="46">
        <f>VLOOKUP(X$37,'Labour Supply - Base'!$A$1:$Y$12,MATCH($R41,'Labour Supply - Base'!$A$1:$Y$1,0),0)</f>
        <v>609.71050113954959</v>
      </c>
      <c r="Y41" s="46">
        <f>VLOOKUP(Y$37,'Labour Supply - Base'!$A$1:$Y$12,MATCH($R41,'Labour Supply - Base'!$A$1:$Y$1,0),0)</f>
        <v>595.68715961333999</v>
      </c>
      <c r="Z41" s="46">
        <f>VLOOKUP(Z$37,'Labour Supply - Base'!$A$1:$Y$12,MATCH($R41,'Labour Supply - Base'!$A$1:$Y$1,0),0)</f>
        <v>581.98635494223322</v>
      </c>
      <c r="AA41" s="46">
        <f>VLOOKUP(AA$37,'Labour Supply - Base'!$A$1:$Y$12,MATCH($R41,'Labour Supply - Base'!$A$1:$Y$1,0),0)</f>
        <v>568.60066877856184</v>
      </c>
      <c r="AB41" s="46">
        <f>VLOOKUP(AB$37,'Labour Supply - Base'!$A$1:$Y$12,MATCH($R41,'Labour Supply - Base'!$A$1:$Y$1,0),0)</f>
        <v>555.52285339665491</v>
      </c>
    </row>
    <row r="42" spans="12:28" outlineLevel="1" x14ac:dyDescent="0.35">
      <c r="R42" s="57" t="s">
        <v>35</v>
      </c>
      <c r="S42" s="46">
        <f>VLOOKUP(S$37,'Labour Supply - Base'!$A$1:$Y$12,MATCH($R42,'Labour Supply - Base'!$A$1:$Y$1,0),0)</f>
        <v>410.34</v>
      </c>
      <c r="T42" s="46">
        <f>VLOOKUP(T$37,'Labour Supply - Base'!$A$1:$Y$12,MATCH($R42,'Labour Supply - Base'!$A$1:$Y$1,0),0)</f>
        <v>400.90217999999999</v>
      </c>
      <c r="U42" s="46">
        <f>VLOOKUP(U$37,'Labour Supply - Base'!$A$1:$Y$12,MATCH($R42,'Labour Supply - Base'!$A$1:$Y$1,0),0)</f>
        <v>391.68142985999998</v>
      </c>
      <c r="V42" s="46">
        <f>VLOOKUP(V$37,'Labour Supply - Base'!$A$1:$Y$12,MATCH($R42,'Labour Supply - Base'!$A$1:$Y$1,0),0)</f>
        <v>382.67275697321998</v>
      </c>
      <c r="W42" s="46">
        <f>VLOOKUP(W$37,'Labour Supply - Base'!$A$1:$Y$12,MATCH($R42,'Labour Supply - Base'!$A$1:$Y$1,0),0)</f>
        <v>373.87128356283591</v>
      </c>
      <c r="X42" s="46">
        <f>VLOOKUP(X$37,'Labour Supply - Base'!$A$1:$Y$12,MATCH($R42,'Labour Supply - Base'!$A$1:$Y$1,0),0)</f>
        <v>365.27224404089071</v>
      </c>
      <c r="Y42" s="46">
        <f>VLOOKUP(Y$37,'Labour Supply - Base'!$A$1:$Y$12,MATCH($R42,'Labour Supply - Base'!$A$1:$Y$1,0),0)</f>
        <v>356.87098242795025</v>
      </c>
      <c r="Z42" s="46">
        <f>VLOOKUP(Z$37,'Labour Supply - Base'!$A$1:$Y$12,MATCH($R42,'Labour Supply - Base'!$A$1:$Y$1,0),0)</f>
        <v>348.66294983210742</v>
      </c>
      <c r="AA42" s="46">
        <f>VLOOKUP(AA$37,'Labour Supply - Base'!$A$1:$Y$12,MATCH($R42,'Labour Supply - Base'!$A$1:$Y$1,0),0)</f>
        <v>340.64370198596896</v>
      </c>
      <c r="AB42" s="46">
        <f>VLOOKUP(AB$37,'Labour Supply - Base'!$A$1:$Y$12,MATCH($R42,'Labour Supply - Base'!$A$1:$Y$1,0),0)</f>
        <v>332.80889684029165</v>
      </c>
    </row>
    <row r="43" spans="12:28" outlineLevel="1" x14ac:dyDescent="0.35">
      <c r="R43" s="57" t="s">
        <v>34</v>
      </c>
      <c r="S43" s="46">
        <f>VLOOKUP(S$37,'Labour Supply - Base'!$A$1:$Y$12,MATCH($R43,'Labour Supply - Base'!$A$1:$Y$1,0),0)</f>
        <v>318.50200000000001</v>
      </c>
      <c r="T43" s="46">
        <f>VLOOKUP(T$37,'Labour Supply - Base'!$A$1:$Y$12,MATCH($R43,'Labour Supply - Base'!$A$1:$Y$1,0),0)</f>
        <v>311.17645400000004</v>
      </c>
      <c r="U43" s="46">
        <f>VLOOKUP(U$37,'Labour Supply - Base'!$A$1:$Y$12,MATCH($R43,'Labour Supply - Base'!$A$1:$Y$1,0),0)</f>
        <v>304.01939555800004</v>
      </c>
      <c r="V43" s="46">
        <f>VLOOKUP(V$37,'Labour Supply - Base'!$A$1:$Y$12,MATCH($R43,'Labour Supply - Base'!$A$1:$Y$1,0),0)</f>
        <v>297.02694946016607</v>
      </c>
      <c r="W43" s="46">
        <f>VLOOKUP(W$37,'Labour Supply - Base'!$A$1:$Y$12,MATCH($R43,'Labour Supply - Base'!$A$1:$Y$1,0),0)</f>
        <v>290.19532962258222</v>
      </c>
      <c r="X43" s="46">
        <f>VLOOKUP(X$37,'Labour Supply - Base'!$A$1:$Y$12,MATCH($R43,'Labour Supply - Base'!$A$1:$Y$1,0),0)</f>
        <v>283.52083704126284</v>
      </c>
      <c r="Y43" s="46">
        <f>VLOOKUP(Y$37,'Labour Supply - Base'!$A$1:$Y$12,MATCH($R43,'Labour Supply - Base'!$A$1:$Y$1,0),0)</f>
        <v>276.99985778931381</v>
      </c>
      <c r="Z43" s="46">
        <f>VLOOKUP(Z$37,'Labour Supply - Base'!$A$1:$Y$12,MATCH($R43,'Labour Supply - Base'!$A$1:$Y$1,0),0)</f>
        <v>270.62886106015958</v>
      </c>
      <c r="AA43" s="46">
        <f>VLOOKUP(AA$37,'Labour Supply - Base'!$A$1:$Y$12,MATCH($R43,'Labour Supply - Base'!$A$1:$Y$1,0),0)</f>
        <v>264.4043972557759</v>
      </c>
      <c r="AB43" s="46">
        <f>VLOOKUP(AB$37,'Labour Supply - Base'!$A$1:$Y$12,MATCH($R43,'Labour Supply - Base'!$A$1:$Y$1,0),0)</f>
        <v>258.32309611889303</v>
      </c>
    </row>
    <row r="44" spans="12:28" outlineLevel="1" x14ac:dyDescent="0.35">
      <c r="R44" s="57" t="s">
        <v>33</v>
      </c>
      <c r="S44" s="46">
        <f>VLOOKUP(S$37,'Labour Supply - Base'!$A$1:$Y$12,MATCH($R44,'Labour Supply - Base'!$A$1:$Y$1,0),0)</f>
        <v>3805.415</v>
      </c>
      <c r="T44" s="46">
        <f>VLOOKUP(T$37,'Labour Supply - Base'!$A$1:$Y$12,MATCH($R44,'Labour Supply - Base'!$A$1:$Y$1,0),0)</f>
        <v>3717.8904549999997</v>
      </c>
      <c r="U44" s="46">
        <f>VLOOKUP(U$37,'Labour Supply - Base'!$A$1:$Y$12,MATCH($R44,'Labour Supply - Base'!$A$1:$Y$1,0),0)</f>
        <v>3632.3789745349995</v>
      </c>
      <c r="V44" s="46">
        <f>VLOOKUP(V$37,'Labour Supply - Base'!$A$1:$Y$12,MATCH($R44,'Labour Supply - Base'!$A$1:$Y$1,0),0)</f>
        <v>3548.8342581206944</v>
      </c>
      <c r="W44" s="46">
        <f>VLOOKUP(W$37,'Labour Supply - Base'!$A$1:$Y$12,MATCH($R44,'Labour Supply - Base'!$A$1:$Y$1,0),0)</f>
        <v>3467.2110701839183</v>
      </c>
      <c r="X44" s="46">
        <f>VLOOKUP(X$37,'Labour Supply - Base'!$A$1:$Y$12,MATCH($R44,'Labour Supply - Base'!$A$1:$Y$1,0),0)</f>
        <v>3387.4652155696881</v>
      </c>
      <c r="Y44" s="46">
        <f>VLOOKUP(Y$37,'Labour Supply - Base'!$A$1:$Y$12,MATCH($R44,'Labour Supply - Base'!$A$1:$Y$1,0),0)</f>
        <v>3309.5535156115852</v>
      </c>
      <c r="Z44" s="46">
        <f>VLOOKUP(Z$37,'Labour Supply - Base'!$A$1:$Y$12,MATCH($R44,'Labour Supply - Base'!$A$1:$Y$1,0),0)</f>
        <v>3233.4337847525189</v>
      </c>
      <c r="AA44" s="46">
        <f>VLOOKUP(AA$37,'Labour Supply - Base'!$A$1:$Y$12,MATCH($R44,'Labour Supply - Base'!$A$1:$Y$1,0),0)</f>
        <v>3159.064807703211</v>
      </c>
      <c r="AB44" s="46">
        <f>VLOOKUP(AB$37,'Labour Supply - Base'!$A$1:$Y$12,MATCH($R44,'Labour Supply - Base'!$A$1:$Y$1,0),0)</f>
        <v>3086.4063171260373</v>
      </c>
    </row>
    <row r="45" spans="12:28" outlineLevel="1" x14ac:dyDescent="0.35">
      <c r="R45" s="57" t="s">
        <v>32</v>
      </c>
      <c r="S45" s="46">
        <f>VLOOKUP(S$37,'Labour Supply - Base'!$A$1:$Y$12,MATCH($R45,'Labour Supply - Base'!$A$1:$Y$1,0),0)</f>
        <v>1505.557</v>
      </c>
      <c r="T45" s="46">
        <f>VLOOKUP(T$37,'Labour Supply - Base'!$A$1:$Y$12,MATCH($R45,'Labour Supply - Base'!$A$1:$Y$1,0),0)</f>
        <v>1470.929189</v>
      </c>
      <c r="U45" s="46">
        <f>VLOOKUP(U$37,'Labour Supply - Base'!$A$1:$Y$12,MATCH($R45,'Labour Supply - Base'!$A$1:$Y$1,0),0)</f>
        <v>1437.097817653</v>
      </c>
      <c r="V45" s="46">
        <f>VLOOKUP(V$37,'Labour Supply - Base'!$A$1:$Y$12,MATCH($R45,'Labour Supply - Base'!$A$1:$Y$1,0),0)</f>
        <v>1404.044567846981</v>
      </c>
      <c r="W45" s="46">
        <f>VLOOKUP(W$37,'Labour Supply - Base'!$A$1:$Y$12,MATCH($R45,'Labour Supply - Base'!$A$1:$Y$1,0),0)</f>
        <v>1371.7515427865003</v>
      </c>
      <c r="X45" s="46">
        <f>VLOOKUP(X$37,'Labour Supply - Base'!$A$1:$Y$12,MATCH($R45,'Labour Supply - Base'!$A$1:$Y$1,0),0)</f>
        <v>1340.2012573024108</v>
      </c>
      <c r="Y45" s="46">
        <f>VLOOKUP(Y$37,'Labour Supply - Base'!$A$1:$Y$12,MATCH($R45,'Labour Supply - Base'!$A$1:$Y$1,0),0)</f>
        <v>1309.3766283844554</v>
      </c>
      <c r="Z45" s="46">
        <f>VLOOKUP(Z$37,'Labour Supply - Base'!$A$1:$Y$12,MATCH($R45,'Labour Supply - Base'!$A$1:$Y$1,0),0)</f>
        <v>1279.2609659316129</v>
      </c>
      <c r="AA45" s="46">
        <f>VLOOKUP(AA$37,'Labour Supply - Base'!$A$1:$Y$12,MATCH($R45,'Labour Supply - Base'!$A$1:$Y$1,0),0)</f>
        <v>1249.8379637151859</v>
      </c>
      <c r="AB45" s="46">
        <f>VLOOKUP(AB$37,'Labour Supply - Base'!$A$1:$Y$12,MATCH($R45,'Labour Supply - Base'!$A$1:$Y$1,0),0)</f>
        <v>1221.0916905497365</v>
      </c>
    </row>
    <row r="46" spans="12:28" outlineLevel="1" x14ac:dyDescent="0.35">
      <c r="R46" s="57" t="s">
        <v>31</v>
      </c>
      <c r="S46" s="46">
        <f>VLOOKUP(S$37,'Labour Supply - Base'!$A$1:$Y$12,MATCH($R46,'Labour Supply - Base'!$A$1:$Y$1,0),0)</f>
        <v>2264.6860000000001</v>
      </c>
      <c r="T46" s="46">
        <f>VLOOKUP(T$37,'Labour Supply - Base'!$A$1:$Y$12,MATCH($R46,'Labour Supply - Base'!$A$1:$Y$1,0),0)</f>
        <v>2212.5982220000001</v>
      </c>
      <c r="U46" s="46">
        <f>VLOOKUP(U$37,'Labour Supply - Base'!$A$1:$Y$12,MATCH($R46,'Labour Supply - Base'!$A$1:$Y$1,0),0)</f>
        <v>2161.7084628940001</v>
      </c>
      <c r="V46" s="46">
        <f>VLOOKUP(V$37,'Labour Supply - Base'!$A$1:$Y$12,MATCH($R46,'Labour Supply - Base'!$A$1:$Y$1,0),0)</f>
        <v>2111.9891682474381</v>
      </c>
      <c r="W46" s="46">
        <f>VLOOKUP(W$37,'Labour Supply - Base'!$A$1:$Y$12,MATCH($R46,'Labour Supply - Base'!$A$1:$Y$1,0),0)</f>
        <v>2063.413417377747</v>
      </c>
      <c r="X46" s="46">
        <f>VLOOKUP(X$37,'Labour Supply - Base'!$A$1:$Y$12,MATCH($R46,'Labour Supply - Base'!$A$1:$Y$1,0),0)</f>
        <v>2015.9549087780588</v>
      </c>
      <c r="Y46" s="46">
        <f>VLOOKUP(Y$37,'Labour Supply - Base'!$A$1:$Y$12,MATCH($R46,'Labour Supply - Base'!$A$1:$Y$1,0),0)</f>
        <v>1969.5879458761635</v>
      </c>
      <c r="Z46" s="46">
        <f>VLOOKUP(Z$37,'Labour Supply - Base'!$A$1:$Y$12,MATCH($R46,'Labour Supply - Base'!$A$1:$Y$1,0),0)</f>
        <v>1924.2874231210117</v>
      </c>
      <c r="AA46" s="46">
        <f>VLOOKUP(AA$37,'Labour Supply - Base'!$A$1:$Y$12,MATCH($R46,'Labour Supply - Base'!$A$1:$Y$1,0),0)</f>
        <v>1880.0288123892285</v>
      </c>
      <c r="AB46" s="46">
        <f>VLOOKUP(AB$37,'Labour Supply - Base'!$A$1:$Y$12,MATCH($R46,'Labour Supply - Base'!$A$1:$Y$1,0),0)</f>
        <v>1836.7881497042763</v>
      </c>
    </row>
    <row r="47" spans="12:28" outlineLevel="1" x14ac:dyDescent="0.35">
      <c r="R47" s="57" t="s">
        <v>30</v>
      </c>
      <c r="S47" s="46">
        <f>VLOOKUP(S$37,'Labour Supply - Base'!$A$1:$Y$12,MATCH($R47,'Labour Supply - Base'!$A$1:$Y$1,0),0)</f>
        <v>1129.412</v>
      </c>
      <c r="T47" s="46">
        <f>VLOOKUP(T$37,'Labour Supply - Base'!$A$1:$Y$12,MATCH($R47,'Labour Supply - Base'!$A$1:$Y$1,0),0)</f>
        <v>1103.435524</v>
      </c>
      <c r="U47" s="46">
        <f>VLOOKUP(U$37,'Labour Supply - Base'!$A$1:$Y$12,MATCH($R47,'Labour Supply - Base'!$A$1:$Y$1,0),0)</f>
        <v>1078.0565069479999</v>
      </c>
      <c r="V47" s="46">
        <f>VLOOKUP(V$37,'Labour Supply - Base'!$A$1:$Y$12,MATCH($R47,'Labour Supply - Base'!$A$1:$Y$1,0),0)</f>
        <v>1053.2612072881959</v>
      </c>
      <c r="W47" s="46">
        <f>VLOOKUP(W$37,'Labour Supply - Base'!$A$1:$Y$12,MATCH($R47,'Labour Supply - Base'!$A$1:$Y$1,0),0)</f>
        <v>1029.0361995205674</v>
      </c>
      <c r="X47" s="46">
        <f>VLOOKUP(X$37,'Labour Supply - Base'!$A$1:$Y$12,MATCH($R47,'Labour Supply - Base'!$A$1:$Y$1,0),0)</f>
        <v>1005.3683669315943</v>
      </c>
      <c r="Y47" s="46">
        <f>VLOOKUP(Y$37,'Labour Supply - Base'!$A$1:$Y$12,MATCH($R47,'Labour Supply - Base'!$A$1:$Y$1,0),0)</f>
        <v>982.24489449216765</v>
      </c>
      <c r="Z47" s="46">
        <f>VLOOKUP(Z$37,'Labour Supply - Base'!$A$1:$Y$12,MATCH($R47,'Labour Supply - Base'!$A$1:$Y$1,0),0)</f>
        <v>959.65326191884776</v>
      </c>
      <c r="AA47" s="46">
        <f>VLOOKUP(AA$37,'Labour Supply - Base'!$A$1:$Y$12,MATCH($R47,'Labour Supply - Base'!$A$1:$Y$1,0),0)</f>
        <v>937.58123689471427</v>
      </c>
      <c r="AB47" s="46">
        <f>VLOOKUP(AB$37,'Labour Supply - Base'!$A$1:$Y$12,MATCH($R47,'Labour Supply - Base'!$A$1:$Y$1,0),0)</f>
        <v>916.01686844613585</v>
      </c>
    </row>
    <row r="48" spans="12:28" outlineLevel="1" x14ac:dyDescent="0.35">
      <c r="R48" s="57" t="s">
        <v>29</v>
      </c>
      <c r="S48" s="46">
        <f>VLOOKUP(S$37,'Labour Supply - Base'!$A$1:$Y$12,MATCH($R48,'Labour Supply - Base'!$A$1:$Y$1,0),0)</f>
        <v>618.03</v>
      </c>
      <c r="T48" s="46">
        <f>VLOOKUP(T$37,'Labour Supply - Base'!$A$1:$Y$12,MATCH($R48,'Labour Supply - Base'!$A$1:$Y$1,0),0)</f>
        <v>606.28742999999997</v>
      </c>
      <c r="U48" s="46">
        <f>VLOOKUP(U$37,'Labour Supply - Base'!$A$1:$Y$12,MATCH($R48,'Labour Supply - Base'!$A$1:$Y$1,0),0)</f>
        <v>594.76796882999997</v>
      </c>
      <c r="V48" s="46">
        <f>VLOOKUP(V$37,'Labour Supply - Base'!$A$1:$Y$12,MATCH($R48,'Labour Supply - Base'!$A$1:$Y$1,0),0)</f>
        <v>583.46737742223002</v>
      </c>
      <c r="W48" s="46">
        <f>VLOOKUP(W$37,'Labour Supply - Base'!$A$1:$Y$12,MATCH($R48,'Labour Supply - Base'!$A$1:$Y$1,0),0)</f>
        <v>572.38149725120763</v>
      </c>
      <c r="X48" s="46">
        <f>VLOOKUP(X$37,'Labour Supply - Base'!$A$1:$Y$12,MATCH($R48,'Labour Supply - Base'!$A$1:$Y$1,0),0)</f>
        <v>561.50624880343469</v>
      </c>
      <c r="Y48" s="46">
        <f>VLOOKUP(Y$37,'Labour Supply - Base'!$A$1:$Y$12,MATCH($R48,'Labour Supply - Base'!$A$1:$Y$1,0),0)</f>
        <v>550.83763007616938</v>
      </c>
      <c r="Z48" s="46">
        <f>VLOOKUP(Z$37,'Labour Supply - Base'!$A$1:$Y$12,MATCH($R48,'Labour Supply - Base'!$A$1:$Y$1,0),0)</f>
        <v>540.37171510472217</v>
      </c>
      <c r="AA48" s="46">
        <f>VLOOKUP(AA$37,'Labour Supply - Base'!$A$1:$Y$12,MATCH($R48,'Labour Supply - Base'!$A$1:$Y$1,0),0)</f>
        <v>530.10465251773246</v>
      </c>
      <c r="AB48" s="46">
        <f>VLOOKUP(AB$37,'Labour Supply - Base'!$A$1:$Y$12,MATCH($R48,'Labour Supply - Base'!$A$1:$Y$1,0),0)</f>
        <v>520.03266411989557</v>
      </c>
    </row>
    <row r="49" spans="18:28" outlineLevel="1" x14ac:dyDescent="0.35">
      <c r="R49" s="57" t="s">
        <v>28</v>
      </c>
      <c r="S49" s="46">
        <f>VLOOKUP(S$37,'Labour Supply - Base'!$A$1:$Y$12,MATCH($R49,'Labour Supply - Base'!$A$1:$Y$1,0),0)</f>
        <v>0</v>
      </c>
      <c r="T49" s="46">
        <f>VLOOKUP(T$37,'Labour Supply - Base'!$A$1:$Y$12,MATCH($R49,'Labour Supply - Base'!$A$1:$Y$1,0),0)</f>
        <v>0</v>
      </c>
      <c r="U49" s="46">
        <f>VLOOKUP(U$37,'Labour Supply - Base'!$A$1:$Y$12,MATCH($R49,'Labour Supply - Base'!$A$1:$Y$1,0),0)</f>
        <v>0</v>
      </c>
      <c r="V49" s="46">
        <f>VLOOKUP(V$37,'Labour Supply - Base'!$A$1:$Y$12,MATCH($R49,'Labour Supply - Base'!$A$1:$Y$1,0),0)</f>
        <v>0</v>
      </c>
      <c r="W49" s="46">
        <f>VLOOKUP(W$37,'Labour Supply - Base'!$A$1:$Y$12,MATCH($R49,'Labour Supply - Base'!$A$1:$Y$1,0),0)</f>
        <v>0</v>
      </c>
      <c r="X49" s="46">
        <f>VLOOKUP(X$37,'Labour Supply - Base'!$A$1:$Y$12,MATCH($R49,'Labour Supply - Base'!$A$1:$Y$1,0),0)</f>
        <v>0</v>
      </c>
      <c r="Y49" s="46">
        <f>VLOOKUP(Y$37,'Labour Supply - Base'!$A$1:$Y$12,MATCH($R49,'Labour Supply - Base'!$A$1:$Y$1,0),0)</f>
        <v>0</v>
      </c>
      <c r="Z49" s="46">
        <f>VLOOKUP(Z$37,'Labour Supply - Base'!$A$1:$Y$12,MATCH($R49,'Labour Supply - Base'!$A$1:$Y$1,0),0)</f>
        <v>0</v>
      </c>
      <c r="AA49" s="46">
        <f>VLOOKUP(AA$37,'Labour Supply - Base'!$A$1:$Y$12,MATCH($R49,'Labour Supply - Base'!$A$1:$Y$1,0),0)</f>
        <v>0</v>
      </c>
      <c r="AB49" s="46">
        <f>VLOOKUP(AB$37,'Labour Supply - Base'!$A$1:$Y$12,MATCH($R49,'Labour Supply - Base'!$A$1:$Y$1,0),0)</f>
        <v>0</v>
      </c>
    </row>
    <row r="50" spans="18:28" outlineLevel="1" x14ac:dyDescent="0.35">
      <c r="R50" s="57" t="s">
        <v>27</v>
      </c>
      <c r="S50" s="46">
        <f>VLOOKUP(S$37,'Labour Supply - Base'!$A$1:$Y$12,MATCH($R50,'Labour Supply - Base'!$A$1:$Y$1,0),0)</f>
        <v>448.45807504558849</v>
      </c>
      <c r="T50" s="46">
        <f>VLOOKUP(T$37,'Labour Supply - Base'!$A$1:$Y$12,MATCH($R50,'Labour Supply - Base'!$A$1:$Y$1,0),0)</f>
        <v>438.14353931953997</v>
      </c>
      <c r="U50" s="46">
        <f>VLOOKUP(U$37,'Labour Supply - Base'!$A$1:$Y$12,MATCH($R50,'Labour Supply - Base'!$A$1:$Y$1,0),0)</f>
        <v>428.06623791519053</v>
      </c>
      <c r="V50" s="46">
        <f>VLOOKUP(V$37,'Labour Supply - Base'!$A$1:$Y$12,MATCH($R50,'Labour Supply - Base'!$A$1:$Y$1,0),0)</f>
        <v>418.22071444314116</v>
      </c>
      <c r="W50" s="46">
        <f>VLOOKUP(W$37,'Labour Supply - Base'!$A$1:$Y$12,MATCH($R50,'Labour Supply - Base'!$A$1:$Y$1,0),0)</f>
        <v>408.60163801094893</v>
      </c>
      <c r="X50" s="46">
        <f>VLOOKUP(X$37,'Labour Supply - Base'!$A$1:$Y$12,MATCH($R50,'Labour Supply - Base'!$A$1:$Y$1,0),0)</f>
        <v>399.2038003366971</v>
      </c>
      <c r="Y50" s="46">
        <f>VLOOKUP(Y$37,'Labour Supply - Base'!$A$1:$Y$12,MATCH($R50,'Labour Supply - Base'!$A$1:$Y$1,0),0)</f>
        <v>390.02211292895305</v>
      </c>
      <c r="Z50" s="46">
        <f>VLOOKUP(Z$37,'Labour Supply - Base'!$A$1:$Y$12,MATCH($R50,'Labour Supply - Base'!$A$1:$Y$1,0),0)</f>
        <v>381.05160433158716</v>
      </c>
      <c r="AA50" s="46">
        <f>VLOOKUP(AA$37,'Labour Supply - Base'!$A$1:$Y$12,MATCH($R50,'Labour Supply - Base'!$A$1:$Y$1,0),0)</f>
        <v>372.28741743196065</v>
      </c>
      <c r="AB50" s="46">
        <f>VLOOKUP(AB$37,'Labour Supply - Base'!$A$1:$Y$12,MATCH($R50,'Labour Supply - Base'!$A$1:$Y$1,0),0)</f>
        <v>363.72480683102555</v>
      </c>
    </row>
    <row r="51" spans="18:28" outlineLevel="1" x14ac:dyDescent="0.35">
      <c r="R51" s="57" t="s">
        <v>26</v>
      </c>
      <c r="S51" s="46">
        <f>VLOOKUP(S$37,'Labour Supply - Base'!$A$1:$Y$12,MATCH($R51,'Labour Supply - Base'!$A$1:$Y$1,0),0)</f>
        <v>701.35827325010519</v>
      </c>
      <c r="T51" s="46">
        <f>VLOOKUP(T$37,'Labour Supply - Base'!$A$1:$Y$12,MATCH($R51,'Labour Supply - Base'!$A$1:$Y$1,0),0)</f>
        <v>685.22703296535281</v>
      </c>
      <c r="U51" s="46">
        <f>VLOOKUP(U$37,'Labour Supply - Base'!$A$1:$Y$12,MATCH($R51,'Labour Supply - Base'!$A$1:$Y$1,0),0)</f>
        <v>669.4668112071497</v>
      </c>
      <c r="V51" s="46">
        <f>VLOOKUP(V$37,'Labour Supply - Base'!$A$1:$Y$12,MATCH($R51,'Labour Supply - Base'!$A$1:$Y$1,0),0)</f>
        <v>654.06907454938528</v>
      </c>
      <c r="W51" s="46">
        <f>VLOOKUP(W$37,'Labour Supply - Base'!$A$1:$Y$12,MATCH($R51,'Labour Supply - Base'!$A$1:$Y$1,0),0)</f>
        <v>639.02548583474936</v>
      </c>
      <c r="X51" s="46">
        <f>VLOOKUP(X$37,'Labour Supply - Base'!$A$1:$Y$12,MATCH($R51,'Labour Supply - Base'!$A$1:$Y$1,0),0)</f>
        <v>624.32789966055009</v>
      </c>
      <c r="Y51" s="46">
        <f>VLOOKUP(Y$37,'Labour Supply - Base'!$A$1:$Y$12,MATCH($R51,'Labour Supply - Base'!$A$1:$Y$1,0),0)</f>
        <v>609.9683579683574</v>
      </c>
      <c r="Z51" s="46">
        <f>VLOOKUP(Z$37,'Labour Supply - Base'!$A$1:$Y$12,MATCH($R51,'Labour Supply - Base'!$A$1:$Y$1,0),0)</f>
        <v>595.9390857350852</v>
      </c>
      <c r="AA51" s="46">
        <f>VLOOKUP(AA$37,'Labour Supply - Base'!$A$1:$Y$12,MATCH($R51,'Labour Supply - Base'!$A$1:$Y$1,0),0)</f>
        <v>582.23248676317826</v>
      </c>
      <c r="AB51" s="46">
        <f>VLOOKUP(AB$37,'Labour Supply - Base'!$A$1:$Y$12,MATCH($R51,'Labour Supply - Base'!$A$1:$Y$1,0),0)</f>
        <v>568.84113956762519</v>
      </c>
    </row>
    <row r="52" spans="18:28" outlineLevel="1" x14ac:dyDescent="0.35">
      <c r="R52" s="57" t="s">
        <v>25</v>
      </c>
      <c r="S52" s="46">
        <f>VLOOKUP(S$37,'Labour Supply - Base'!$A$1:$Y$12,MATCH($R52,'Labour Supply - Base'!$A$1:$Y$1,0),0)</f>
        <v>382.00700000000001</v>
      </c>
      <c r="T52" s="46">
        <f>VLOOKUP(T$37,'Labour Supply - Base'!$A$1:$Y$12,MATCH($R52,'Labour Supply - Base'!$A$1:$Y$1,0),0)</f>
        <v>373.22083900000001</v>
      </c>
      <c r="U52" s="46">
        <f>VLOOKUP(U$37,'Labour Supply - Base'!$A$1:$Y$12,MATCH($R52,'Labour Supply - Base'!$A$1:$Y$1,0),0)</f>
        <v>364.636759703</v>
      </c>
      <c r="V52" s="46">
        <f>VLOOKUP(V$37,'Labour Supply - Base'!$A$1:$Y$12,MATCH($R52,'Labour Supply - Base'!$A$1:$Y$1,0),0)</f>
        <v>356.25011422983101</v>
      </c>
      <c r="W52" s="46">
        <f>VLOOKUP(W$37,'Labour Supply - Base'!$A$1:$Y$12,MATCH($R52,'Labour Supply - Base'!$A$1:$Y$1,0),0)</f>
        <v>348.05636160254488</v>
      </c>
      <c r="X52" s="46">
        <f>VLOOKUP(X$37,'Labour Supply - Base'!$A$1:$Y$12,MATCH($R52,'Labour Supply - Base'!$A$1:$Y$1,0),0)</f>
        <v>340.05106528568638</v>
      </c>
      <c r="Y52" s="46">
        <f>VLOOKUP(Y$37,'Labour Supply - Base'!$A$1:$Y$12,MATCH($R52,'Labour Supply - Base'!$A$1:$Y$1,0),0)</f>
        <v>332.22989078411558</v>
      </c>
      <c r="Z52" s="46">
        <f>VLOOKUP(Z$37,'Labour Supply - Base'!$A$1:$Y$12,MATCH($R52,'Labour Supply - Base'!$A$1:$Y$1,0),0)</f>
        <v>324.58860329608092</v>
      </c>
      <c r="AA52" s="46">
        <f>VLOOKUP(AA$37,'Labour Supply - Base'!$A$1:$Y$12,MATCH($R52,'Labour Supply - Base'!$A$1:$Y$1,0),0)</f>
        <v>317.12306542027108</v>
      </c>
      <c r="AB52" s="46">
        <f>VLOOKUP(AB$37,'Labour Supply - Base'!$A$1:$Y$12,MATCH($R52,'Labour Supply - Base'!$A$1:$Y$1,0),0)</f>
        <v>309.82923491560484</v>
      </c>
    </row>
    <row r="53" spans="18:28" outlineLevel="1" x14ac:dyDescent="0.35">
      <c r="R53" s="57" t="s">
        <v>24</v>
      </c>
      <c r="S53" s="46">
        <f>VLOOKUP(S$37,'Labour Supply - Base'!$A$1:$Y$12,MATCH($R53,'Labour Supply - Base'!$A$1:$Y$1,0),0)</f>
        <v>682.88</v>
      </c>
      <c r="T53" s="46">
        <f>VLOOKUP(T$37,'Labour Supply - Base'!$A$1:$Y$12,MATCH($R53,'Labour Supply - Base'!$A$1:$Y$1,0),0)</f>
        <v>662.39359999999999</v>
      </c>
      <c r="U53" s="46">
        <f>VLOOKUP(U$37,'Labour Supply - Base'!$A$1:$Y$12,MATCH($R53,'Labour Supply - Base'!$A$1:$Y$1,0),0)</f>
        <v>642.521792</v>
      </c>
      <c r="V53" s="46">
        <f>VLOOKUP(V$37,'Labour Supply - Base'!$A$1:$Y$12,MATCH($R53,'Labour Supply - Base'!$A$1:$Y$1,0),0)</f>
        <v>623.24613824000005</v>
      </c>
      <c r="W53" s="46">
        <f>VLOOKUP(W$37,'Labour Supply - Base'!$A$1:$Y$12,MATCH($R53,'Labour Supply - Base'!$A$1:$Y$1,0),0)</f>
        <v>604.5487540928001</v>
      </c>
      <c r="X53" s="46">
        <f>VLOOKUP(X$37,'Labour Supply - Base'!$A$1:$Y$12,MATCH($R53,'Labour Supply - Base'!$A$1:$Y$1,0),0)</f>
        <v>586.41229147001604</v>
      </c>
      <c r="Y53" s="46">
        <f>VLOOKUP(Y$37,'Labour Supply - Base'!$A$1:$Y$12,MATCH($R53,'Labour Supply - Base'!$A$1:$Y$1,0),0)</f>
        <v>568.8199227259156</v>
      </c>
      <c r="Z53" s="46">
        <f>VLOOKUP(Z$37,'Labour Supply - Base'!$A$1:$Y$12,MATCH($R53,'Labour Supply - Base'!$A$1:$Y$1,0),0)</f>
        <v>551.75532504413809</v>
      </c>
      <c r="AA53" s="46">
        <f>VLOOKUP(AA$37,'Labour Supply - Base'!$A$1:$Y$12,MATCH($R53,'Labour Supply - Base'!$A$1:$Y$1,0),0)</f>
        <v>535.20266529281389</v>
      </c>
      <c r="AB53" s="46">
        <f>VLOOKUP(AB$37,'Labour Supply - Base'!$A$1:$Y$12,MATCH($R53,'Labour Supply - Base'!$A$1:$Y$1,0),0)</f>
        <v>519.14658533402951</v>
      </c>
    </row>
    <row r="54" spans="18:28" x14ac:dyDescent="0.35">
      <c r="R54" s="57" t="s">
        <v>23</v>
      </c>
      <c r="S54" s="46">
        <f>VLOOKUP(S$37,'Labour Supply - Base'!$A$1:$Y$12,MATCH($R54,'Labour Supply - Base'!$A$1:$Y$1,0),0)</f>
        <v>0</v>
      </c>
      <c r="T54" s="46">
        <f>VLOOKUP(T$37,'Labour Supply - Base'!$A$1:$Y$12,MATCH($R54,'Labour Supply - Base'!$A$1:$Y$1,0),0)</f>
        <v>0</v>
      </c>
      <c r="U54" s="46">
        <f>VLOOKUP(U$37,'Labour Supply - Base'!$A$1:$Y$12,MATCH($R54,'Labour Supply - Base'!$A$1:$Y$1,0),0)</f>
        <v>0</v>
      </c>
      <c r="V54" s="46">
        <f>VLOOKUP(V$37,'Labour Supply - Base'!$A$1:$Y$12,MATCH($R54,'Labour Supply - Base'!$A$1:$Y$1,0),0)</f>
        <v>0</v>
      </c>
      <c r="W54" s="46">
        <f>VLOOKUP(W$37,'Labour Supply - Base'!$A$1:$Y$12,MATCH($R54,'Labour Supply - Base'!$A$1:$Y$1,0),0)</f>
        <v>0</v>
      </c>
      <c r="X54" s="46">
        <f>VLOOKUP(X$37,'Labour Supply - Base'!$A$1:$Y$12,MATCH($R54,'Labour Supply - Base'!$A$1:$Y$1,0),0)</f>
        <v>0</v>
      </c>
      <c r="Y54" s="46">
        <f>VLOOKUP(Y$37,'Labour Supply - Base'!$A$1:$Y$12,MATCH($R54,'Labour Supply - Base'!$A$1:$Y$1,0),0)</f>
        <v>0</v>
      </c>
      <c r="Z54" s="46">
        <f>VLOOKUP(Z$37,'Labour Supply - Base'!$A$1:$Y$12,MATCH($R54,'Labour Supply - Base'!$A$1:$Y$1,0),0)</f>
        <v>0</v>
      </c>
      <c r="AA54" s="46">
        <f>VLOOKUP(AA$37,'Labour Supply - Base'!$A$1:$Y$12,MATCH($R54,'Labour Supply - Base'!$A$1:$Y$1,0),0)</f>
        <v>0</v>
      </c>
      <c r="AB54" s="46">
        <f>VLOOKUP(AB$37,'Labour Supply - Base'!$A$1:$Y$12,MATCH($R54,'Labour Supply - Base'!$A$1:$Y$1,0),0)</f>
        <v>0</v>
      </c>
    </row>
    <row r="55" spans="18:28" x14ac:dyDescent="0.35">
      <c r="R55" s="57" t="s">
        <v>22</v>
      </c>
      <c r="S55" s="46">
        <f>VLOOKUP(S$37,'Labour Supply - Base'!$A$1:$Y$12,MATCH($R55,'Labour Supply - Base'!$A$1:$Y$1,0),0)</f>
        <v>77.352413500283063</v>
      </c>
      <c r="T55" s="46">
        <f>VLOOKUP(T$37,'Labour Supply - Base'!$A$1:$Y$12,MATCH($R55,'Labour Supply - Base'!$A$1:$Y$1,0),0)</f>
        <v>75.41860316277598</v>
      </c>
      <c r="U55" s="46">
        <f>VLOOKUP(U$37,'Labour Supply - Base'!$A$1:$Y$12,MATCH($R55,'Labour Supply - Base'!$A$1:$Y$1,0),0)</f>
        <v>73.533138083706575</v>
      </c>
      <c r="V55" s="46">
        <f>VLOOKUP(V$37,'Labour Supply - Base'!$A$1:$Y$12,MATCH($R55,'Labour Supply - Base'!$A$1:$Y$1,0),0)</f>
        <v>71.694809631613907</v>
      </c>
      <c r="W55" s="46">
        <f>VLOOKUP(W$37,'Labour Supply - Base'!$A$1:$Y$12,MATCH($R55,'Labour Supply - Base'!$A$1:$Y$1,0),0)</f>
        <v>69.90243939082356</v>
      </c>
      <c r="X55" s="46">
        <f>VLOOKUP(X$37,'Labour Supply - Base'!$A$1:$Y$12,MATCH($R55,'Labour Supply - Base'!$A$1:$Y$1,0),0)</f>
        <v>68.154878406052973</v>
      </c>
      <c r="Y55" s="46">
        <f>VLOOKUP(Y$37,'Labour Supply - Base'!$A$1:$Y$12,MATCH($R55,'Labour Supply - Base'!$A$1:$Y$1,0),0)</f>
        <v>66.451006445901655</v>
      </c>
      <c r="Z55" s="46">
        <f>VLOOKUP(Z$37,'Labour Supply - Base'!$A$1:$Y$12,MATCH($R55,'Labour Supply - Base'!$A$1:$Y$1,0),0)</f>
        <v>64.789731284754112</v>
      </c>
      <c r="AA55" s="46">
        <f>VLOOKUP(AA$37,'Labour Supply - Base'!$A$1:$Y$12,MATCH($R55,'Labour Supply - Base'!$A$1:$Y$1,0),0)</f>
        <v>63.169988002635257</v>
      </c>
      <c r="AB55" s="46">
        <f>VLOOKUP(AB$37,'Labour Supply - Base'!$A$1:$Y$12,MATCH($R55,'Labour Supply - Base'!$A$1:$Y$1,0),0)</f>
        <v>61.590738302569378</v>
      </c>
    </row>
    <row r="56" spans="18:28" x14ac:dyDescent="0.35">
      <c r="R56" s="57" t="s">
        <v>21</v>
      </c>
      <c r="S56" s="46">
        <f>VLOOKUP(S$37,'Labour Supply - Base'!$A$1:$Y$12,MATCH($R56,'Labour Supply - Base'!$A$1:$Y$1,0),0)</f>
        <v>505.05</v>
      </c>
      <c r="T56" s="46">
        <f>VLOOKUP(T$37,'Labour Supply - Base'!$A$1:$Y$12,MATCH($R56,'Labour Supply - Base'!$A$1:$Y$1,0),0)</f>
        <v>492.42374999999998</v>
      </c>
      <c r="U56" s="46">
        <f>VLOOKUP(U$37,'Labour Supply - Base'!$A$1:$Y$12,MATCH($R56,'Labour Supply - Base'!$A$1:$Y$1,0),0)</f>
        <v>480.11315624999997</v>
      </c>
      <c r="V56" s="46">
        <f>VLOOKUP(V$37,'Labour Supply - Base'!$A$1:$Y$12,MATCH($R56,'Labour Supply - Base'!$A$1:$Y$1,0),0)</f>
        <v>468.11032734374999</v>
      </c>
      <c r="W56" s="46">
        <f>VLOOKUP(W$37,'Labour Supply - Base'!$A$1:$Y$12,MATCH($R56,'Labour Supply - Base'!$A$1:$Y$1,0),0)</f>
        <v>456.40756916015624</v>
      </c>
      <c r="X56" s="46">
        <f>VLOOKUP(X$37,'Labour Supply - Base'!$A$1:$Y$12,MATCH($R56,'Labour Supply - Base'!$A$1:$Y$1,0),0)</f>
        <v>444.99737993115235</v>
      </c>
      <c r="Y56" s="46">
        <f>VLOOKUP(Y$37,'Labour Supply - Base'!$A$1:$Y$12,MATCH($R56,'Labour Supply - Base'!$A$1:$Y$1,0),0)</f>
        <v>433.87244543287352</v>
      </c>
      <c r="Z56" s="46">
        <f>VLOOKUP(Z$37,'Labour Supply - Base'!$A$1:$Y$12,MATCH($R56,'Labour Supply - Base'!$A$1:$Y$1,0),0)</f>
        <v>423.02563429705168</v>
      </c>
      <c r="AA56" s="46">
        <f>VLOOKUP(AA$37,'Labour Supply - Base'!$A$1:$Y$12,MATCH($R56,'Labour Supply - Base'!$A$1:$Y$1,0),0)</f>
        <v>412.44999343962536</v>
      </c>
      <c r="AB56" s="46">
        <f>VLOOKUP(AB$37,'Labour Supply - Base'!$A$1:$Y$12,MATCH($R56,'Labour Supply - Base'!$A$1:$Y$1,0),0)</f>
        <v>402.13874360363474</v>
      </c>
    </row>
    <row r="57" spans="18:28" x14ac:dyDescent="0.35">
      <c r="R57" s="57" t="s">
        <v>20</v>
      </c>
      <c r="S57" s="46">
        <f>VLOOKUP(S$37,'Labour Supply - Base'!$A$1:$Y$12,MATCH($R57,'Labour Supply - Base'!$A$1:$Y$1,0),0)</f>
        <v>269.05073251028807</v>
      </c>
      <c r="T57" s="46">
        <f>VLOOKUP(T$37,'Labour Supply - Base'!$A$1:$Y$12,MATCH($R57,'Labour Supply - Base'!$A$1:$Y$1,0),0)</f>
        <v>263.6697178600823</v>
      </c>
      <c r="U57" s="46">
        <f>VLOOKUP(U$37,'Labour Supply - Base'!$A$1:$Y$12,MATCH($R57,'Labour Supply - Base'!$A$1:$Y$1,0),0)</f>
        <v>258.39632350288065</v>
      </c>
      <c r="V57" s="46">
        <f>VLOOKUP(V$37,'Labour Supply - Base'!$A$1:$Y$12,MATCH($R57,'Labour Supply - Base'!$A$1:$Y$1,0),0)</f>
        <v>253.22839703282304</v>
      </c>
      <c r="W57" s="46">
        <f>VLOOKUP(W$37,'Labour Supply - Base'!$A$1:$Y$12,MATCH($R57,'Labour Supply - Base'!$A$1:$Y$1,0),0)</f>
        <v>248.16382909216657</v>
      </c>
      <c r="X57" s="46">
        <f>VLOOKUP(X$37,'Labour Supply - Base'!$A$1:$Y$12,MATCH($R57,'Labour Supply - Base'!$A$1:$Y$1,0),0)</f>
        <v>243.20055251032323</v>
      </c>
      <c r="Y57" s="46">
        <f>VLOOKUP(Y$37,'Labour Supply - Base'!$A$1:$Y$12,MATCH($R57,'Labour Supply - Base'!$A$1:$Y$1,0),0)</f>
        <v>238.33654146011676</v>
      </c>
      <c r="Z57" s="46">
        <f>VLOOKUP(Z$37,'Labour Supply - Base'!$A$1:$Y$12,MATCH($R57,'Labour Supply - Base'!$A$1:$Y$1,0),0)</f>
        <v>233.56981063091442</v>
      </c>
      <c r="AA57" s="46">
        <f>VLOOKUP(AA$37,'Labour Supply - Base'!$A$1:$Y$12,MATCH($R57,'Labour Supply - Base'!$A$1:$Y$1,0),0)</f>
        <v>228.89841441829614</v>
      </c>
      <c r="AB57" s="46">
        <f>VLOOKUP(AB$37,'Labour Supply - Base'!$A$1:$Y$12,MATCH($R57,'Labour Supply - Base'!$A$1:$Y$1,0),0)</f>
        <v>224.32044612993022</v>
      </c>
    </row>
    <row r="58" spans="18:28" x14ac:dyDescent="0.35">
      <c r="R58" s="57" t="s">
        <v>19</v>
      </c>
      <c r="S58" s="46">
        <f>VLOOKUP(S$37,'Labour Supply - Base'!$A$1:$Y$12,MATCH($R58,'Labour Supply - Base'!$A$1:$Y$1,0),0)</f>
        <v>0</v>
      </c>
      <c r="T58" s="46">
        <f>VLOOKUP(T$37,'Labour Supply - Base'!$A$1:$Y$12,MATCH($R58,'Labour Supply - Base'!$A$1:$Y$1,0),0)</f>
        <v>0</v>
      </c>
      <c r="U58" s="46">
        <f>VLOOKUP(U$37,'Labour Supply - Base'!$A$1:$Y$12,MATCH($R58,'Labour Supply - Base'!$A$1:$Y$1,0),0)</f>
        <v>0</v>
      </c>
      <c r="V58" s="46">
        <f>VLOOKUP(V$37,'Labour Supply - Base'!$A$1:$Y$12,MATCH($R58,'Labour Supply - Base'!$A$1:$Y$1,0),0)</f>
        <v>0</v>
      </c>
      <c r="W58" s="46">
        <f>VLOOKUP(W$37,'Labour Supply - Base'!$A$1:$Y$12,MATCH($R58,'Labour Supply - Base'!$A$1:$Y$1,0),0)</f>
        <v>0</v>
      </c>
      <c r="X58" s="46">
        <f>VLOOKUP(X$37,'Labour Supply - Base'!$A$1:$Y$12,MATCH($R58,'Labour Supply - Base'!$A$1:$Y$1,0),0)</f>
        <v>0</v>
      </c>
      <c r="Y58" s="46">
        <f>VLOOKUP(Y$37,'Labour Supply - Base'!$A$1:$Y$12,MATCH($R58,'Labour Supply - Base'!$A$1:$Y$1,0),0)</f>
        <v>0</v>
      </c>
      <c r="Z58" s="46">
        <f>VLOOKUP(Z$37,'Labour Supply - Base'!$A$1:$Y$12,MATCH($R58,'Labour Supply - Base'!$A$1:$Y$1,0),0)</f>
        <v>0</v>
      </c>
      <c r="AA58" s="46">
        <f>VLOOKUP(AA$37,'Labour Supply - Base'!$A$1:$Y$12,MATCH($R58,'Labour Supply - Base'!$A$1:$Y$1,0),0)</f>
        <v>0</v>
      </c>
      <c r="AB58" s="46">
        <f>VLOOKUP(AB$37,'Labour Supply - Base'!$A$1:$Y$12,MATCH($R58,'Labour Supply - Base'!$A$1:$Y$1,0),0)</f>
        <v>0</v>
      </c>
    </row>
    <row r="60" spans="18:28" x14ac:dyDescent="0.35">
      <c r="R60" s="58" t="s">
        <v>41</v>
      </c>
      <c r="S60" s="59" t="str">
        <f>Outputs!R7</f>
        <v>2% Nominal Funding</v>
      </c>
    </row>
    <row r="61" spans="18:28" x14ac:dyDescent="0.35">
      <c r="R61" s="60" t="s">
        <v>62</v>
      </c>
      <c r="S61" s="45" t="s">
        <v>13</v>
      </c>
      <c r="T61" s="45" t="s">
        <v>0</v>
      </c>
      <c r="U61" s="45" t="s">
        <v>1</v>
      </c>
      <c r="V61" s="45" t="s">
        <v>2</v>
      </c>
      <c r="W61" s="45" t="s">
        <v>3</v>
      </c>
      <c r="X61" s="45" t="s">
        <v>4</v>
      </c>
      <c r="Y61" s="45" t="s">
        <v>5</v>
      </c>
      <c r="Z61" s="45" t="s">
        <v>6</v>
      </c>
      <c r="AA61" s="45" t="s">
        <v>7</v>
      </c>
      <c r="AB61" s="45" t="s">
        <v>8</v>
      </c>
    </row>
    <row r="62" spans="18:28" x14ac:dyDescent="0.35">
      <c r="R62" s="57" t="s">
        <v>39</v>
      </c>
      <c r="S62" s="46" cm="1">
        <f t="array" ref="S62">INDEX(Apprenticeships!$F$2:$Z$21,
       MATCH(1, ($S$60=Apprenticeships!$A$2:$A$21)*(S$61=Apprenticeships!$B$2:$B$21), 0),
       MATCH($R62, Apprenticeships!$F$1:$Z$1, 0))</f>
        <v>407.36666666666667</v>
      </c>
      <c r="T62" s="46" cm="1">
        <f t="array" ref="T62">INDEX(Apprenticeships!$F$2:$Z$21,
       MATCH(1, ($S$60=Apprenticeships!$A$2:$A$21)*(T$61=Apprenticeships!$B$2:$B$21), 0),
       MATCH($R62, Apprenticeships!$F$1:$Z$1, 0))</f>
        <v>292.89999999999998</v>
      </c>
      <c r="U62" s="46" cm="1">
        <f t="array" ref="U62">INDEX(Apprenticeships!$F$2:$Z$21,
       MATCH(1, ($S$60=Apprenticeships!$A$2:$A$21)*(U$61=Apprenticeships!$B$2:$B$21), 0),
       MATCH($R62, Apprenticeships!$F$1:$Z$1, 0))</f>
        <v>248.19803503980049</v>
      </c>
      <c r="V62" s="46" cm="1">
        <f t="array" ref="V62">INDEX(Apprenticeships!$F$2:$Z$21,
       MATCH(1, ($S$60=Apprenticeships!$A$2:$A$21)*(V$61=Apprenticeships!$B$2:$B$21), 0),
       MATCH($R62, Apprenticeships!$F$1:$Z$1, 0))</f>
        <v>247.45221011843748</v>
      </c>
      <c r="W62" s="46" cm="1">
        <f t="array" ref="W62">INDEX(Apprenticeships!$F$2:$Z$21,
       MATCH(1, ($S$60=Apprenticeships!$A$2:$A$21)*(W$61=Apprenticeships!$B$2:$B$21), 0),
       MATCH($R62, Apprenticeships!$F$1:$Z$1, 0))</f>
        <v>246.70272374188664</v>
      </c>
      <c r="X62" s="46" cm="1">
        <f t="array" ref="X62">INDEX(Apprenticeships!$F$2:$Z$21,
       MATCH(1, ($S$60=Apprenticeships!$A$2:$A$21)*(X$61=Apprenticeships!$B$2:$B$21), 0),
       MATCH($R62, Apprenticeships!$F$1:$Z$1, 0))</f>
        <v>246.18488533298637</v>
      </c>
      <c r="Y62" s="46" cm="1">
        <f t="array" ref="Y62">INDEX(Apprenticeships!$F$2:$Z$21,
       MATCH(1, ($S$60=Apprenticeships!$A$2:$A$21)*(Y$61=Apprenticeships!$B$2:$B$21), 0),
       MATCH($R62, Apprenticeships!$F$1:$Z$1, 0))</f>
        <v>245.4410412265201</v>
      </c>
      <c r="Z62" s="46" cm="1">
        <f t="array" ref="Z62">INDEX(Apprenticeships!$F$2:$Z$21,
       MATCH(1, ($S$60=Apprenticeships!$A$2:$A$21)*(Z$61=Apprenticeships!$B$2:$B$21), 0),
       MATCH($R62, Apprenticeships!$F$1:$Z$1, 0))</f>
        <v>244.39626862968544</v>
      </c>
      <c r="AA62" s="46" cm="1">
        <f t="array" ref="AA62">INDEX(Apprenticeships!$F$2:$Z$21,
       MATCH(1, ($S$60=Apprenticeships!$A$2:$A$21)*(AA$61=Apprenticeships!$B$2:$B$21), 0),
       MATCH($R62, Apprenticeships!$F$1:$Z$1, 0))</f>
        <v>243.39858320701146</v>
      </c>
      <c r="AB62" s="46" cm="1">
        <f t="array" ref="AB62">INDEX(Apprenticeships!$F$2:$Z$21,
       MATCH(1, ($S$60=Apprenticeships!$A$2:$A$21)*(AB$61=Apprenticeships!$B$2:$B$21), 0),
       MATCH($R62, Apprenticeships!$F$1:$Z$1, 0))</f>
        <v>242.41411664285448</v>
      </c>
    </row>
    <row r="63" spans="18:28" x14ac:dyDescent="0.35">
      <c r="R63" s="57" t="s">
        <v>38</v>
      </c>
      <c r="S63" s="46" cm="1">
        <f t="array" ref="S63">INDEX(Apprenticeships!$F$2:$Z$21,
       MATCH(1, ($S$60=Apprenticeships!$A$2:$A$21)*(S$61=Apprenticeships!$B$2:$B$21), 0),
       MATCH($R63, Apprenticeships!$F$1:$Z$1, 0))</f>
        <v>0</v>
      </c>
      <c r="T63" s="46" cm="1">
        <f t="array" ref="T63">INDEX(Apprenticeships!$F$2:$Z$21,
       MATCH(1, ($S$60=Apprenticeships!$A$2:$A$21)*(T$61=Apprenticeships!$B$2:$B$21), 0),
       MATCH($R63, Apprenticeships!$F$1:$Z$1, 0))</f>
        <v>0</v>
      </c>
      <c r="U63" s="46" cm="1">
        <f t="array" ref="U63">INDEX(Apprenticeships!$F$2:$Z$21,
       MATCH(1, ($S$60=Apprenticeships!$A$2:$A$21)*(U$61=Apprenticeships!$B$2:$B$21), 0),
       MATCH($R63, Apprenticeships!$F$1:$Z$1, 0))</f>
        <v>0</v>
      </c>
      <c r="V63" s="46" cm="1">
        <f t="array" ref="V63">INDEX(Apprenticeships!$F$2:$Z$21,
       MATCH(1, ($S$60=Apprenticeships!$A$2:$A$21)*(V$61=Apprenticeships!$B$2:$B$21), 0),
       MATCH($R63, Apprenticeships!$F$1:$Z$1, 0))</f>
        <v>0</v>
      </c>
      <c r="W63" s="46" cm="1">
        <f t="array" ref="W63">INDEX(Apprenticeships!$F$2:$Z$21,
       MATCH(1, ($S$60=Apprenticeships!$A$2:$A$21)*(W$61=Apprenticeships!$B$2:$B$21), 0),
       MATCH($R63, Apprenticeships!$F$1:$Z$1, 0))</f>
        <v>0</v>
      </c>
      <c r="X63" s="46" cm="1">
        <f t="array" ref="X63">INDEX(Apprenticeships!$F$2:$Z$21,
       MATCH(1, ($S$60=Apprenticeships!$A$2:$A$21)*(X$61=Apprenticeships!$B$2:$B$21), 0),
       MATCH($R63, Apprenticeships!$F$1:$Z$1, 0))</f>
        <v>0</v>
      </c>
      <c r="Y63" s="46" cm="1">
        <f t="array" ref="Y63">INDEX(Apprenticeships!$F$2:$Z$21,
       MATCH(1, ($S$60=Apprenticeships!$A$2:$A$21)*(Y$61=Apprenticeships!$B$2:$B$21), 0),
       MATCH($R63, Apprenticeships!$F$1:$Z$1, 0))</f>
        <v>0</v>
      </c>
      <c r="Z63" s="46" cm="1">
        <f t="array" ref="Z63">INDEX(Apprenticeships!$F$2:$Z$21,
       MATCH(1, ($S$60=Apprenticeships!$A$2:$A$21)*(Z$61=Apprenticeships!$B$2:$B$21), 0),
       MATCH($R63, Apprenticeships!$F$1:$Z$1, 0))</f>
        <v>0</v>
      </c>
      <c r="AA63" s="46" cm="1">
        <f t="array" ref="AA63">INDEX(Apprenticeships!$F$2:$Z$21,
       MATCH(1, ($S$60=Apprenticeships!$A$2:$A$21)*(AA$61=Apprenticeships!$B$2:$B$21), 0),
       MATCH($R63, Apprenticeships!$F$1:$Z$1, 0))</f>
        <v>0</v>
      </c>
      <c r="AB63" s="46" cm="1">
        <f t="array" ref="AB63">INDEX(Apprenticeships!$F$2:$Z$21,
       MATCH(1, ($S$60=Apprenticeships!$A$2:$A$21)*(AB$61=Apprenticeships!$B$2:$B$21), 0),
       MATCH($R63, Apprenticeships!$F$1:$Z$1, 0))</f>
        <v>0</v>
      </c>
    </row>
    <row r="64" spans="18:28" x14ac:dyDescent="0.35">
      <c r="R64" s="57" t="s">
        <v>37</v>
      </c>
      <c r="S64" s="46" cm="1">
        <f t="array" ref="S64">INDEX(Apprenticeships!$F$2:$Z$21,
       MATCH(1, ($S$60=Apprenticeships!$A$2:$A$21)*(S$61=Apprenticeships!$B$2:$B$21), 0),
       MATCH($R64, Apprenticeships!$F$1:$Z$1, 0))</f>
        <v>228.93333333333334</v>
      </c>
      <c r="T64" s="46" cm="1">
        <f t="array" ref="T64">INDEX(Apprenticeships!$F$2:$Z$21,
       MATCH(1, ($S$60=Apprenticeships!$A$2:$A$21)*(T$61=Apprenticeships!$B$2:$B$21), 0),
       MATCH($R64, Apprenticeships!$F$1:$Z$1, 0))</f>
        <v>148.13333333333333</v>
      </c>
      <c r="U64" s="46" cm="1">
        <f t="array" ref="U64">INDEX(Apprenticeships!$F$2:$Z$21,
       MATCH(1, ($S$60=Apprenticeships!$A$2:$A$21)*(U$61=Apprenticeships!$B$2:$B$21), 0),
       MATCH($R64, Apprenticeships!$F$1:$Z$1, 0))</f>
        <v>105.3604194328498</v>
      </c>
      <c r="V64" s="46" cm="1">
        <f t="array" ref="V64">INDEX(Apprenticeships!$F$2:$Z$21,
       MATCH(1, ($S$60=Apprenticeships!$A$2:$A$21)*(V$61=Apprenticeships!$B$2:$B$21), 0),
       MATCH($R64, Apprenticeships!$F$1:$Z$1, 0))</f>
        <v>105.04381569130253</v>
      </c>
      <c r="W64" s="46" cm="1">
        <f t="array" ref="W64">INDEX(Apprenticeships!$F$2:$Z$21,
       MATCH(1, ($S$60=Apprenticeships!$A$2:$A$21)*(W$61=Apprenticeships!$B$2:$B$21), 0),
       MATCH($R64, Apprenticeships!$F$1:$Z$1, 0))</f>
        <v>104.72565765681227</v>
      </c>
      <c r="X64" s="46" cm="1">
        <f t="array" ref="X64">INDEX(Apprenticeships!$F$2:$Z$21,
       MATCH(1, ($S$60=Apprenticeships!$A$2:$A$21)*(X$61=Apprenticeships!$B$2:$B$21), 0),
       MATCH($R64, Apprenticeships!$F$1:$Z$1, 0))</f>
        <v>104.50583451457256</v>
      </c>
      <c r="Y64" s="46" cm="1">
        <f t="array" ref="Y64">INDEX(Apprenticeships!$F$2:$Z$21,
       MATCH(1, ($S$60=Apprenticeships!$A$2:$A$21)*(Y$61=Apprenticeships!$B$2:$B$21), 0),
       MATCH($R64, Apprenticeships!$F$1:$Z$1, 0))</f>
        <v>104.19007163177065</v>
      </c>
      <c r="Z64" s="46" cm="1">
        <f t="array" ref="Z64">INDEX(Apprenticeships!$F$2:$Z$21,
       MATCH(1, ($S$60=Apprenticeships!$A$2:$A$21)*(Z$61=Apprenticeships!$B$2:$B$21), 0),
       MATCH($R64, Apprenticeships!$F$1:$Z$1, 0))</f>
        <v>103.74656417613426</v>
      </c>
      <c r="AA64" s="46" cm="1">
        <f t="array" ref="AA64">INDEX(Apprenticeships!$F$2:$Z$21,
       MATCH(1, ($S$60=Apprenticeships!$A$2:$A$21)*(AA$61=Apprenticeships!$B$2:$B$21), 0),
       MATCH($R64, Apprenticeships!$F$1:$Z$1, 0))</f>
        <v>103.32304529300487</v>
      </c>
      <c r="AB64" s="46" cm="1">
        <f t="array" ref="AB64">INDEX(Apprenticeships!$F$2:$Z$21,
       MATCH(1, ($S$60=Apprenticeships!$A$2:$A$21)*(AB$61=Apprenticeships!$B$2:$B$21), 0),
       MATCH($R64, Apprenticeships!$F$1:$Z$1, 0))</f>
        <v>102.9051378341462</v>
      </c>
    </row>
    <row r="65" spans="18:28" x14ac:dyDescent="0.35">
      <c r="R65" s="57" t="s">
        <v>36</v>
      </c>
      <c r="S65" s="46" cm="1">
        <f t="array" ref="S65">INDEX(Apprenticeships!$F$2:$Z$21,
       MATCH(1, ($S$60=Apprenticeships!$A$2:$A$21)*(S$61=Apprenticeships!$B$2:$B$21), 0),
       MATCH($R65, Apprenticeships!$F$1:$Z$1, 0))</f>
        <v>0</v>
      </c>
      <c r="T65" s="46" cm="1">
        <f t="array" ref="T65">INDEX(Apprenticeships!$F$2:$Z$21,
       MATCH(1, ($S$60=Apprenticeships!$A$2:$A$21)*(T$61=Apprenticeships!$B$2:$B$21), 0),
       MATCH($R65, Apprenticeships!$F$1:$Z$1, 0))</f>
        <v>0</v>
      </c>
      <c r="U65" s="46" cm="1">
        <f t="array" ref="U65">INDEX(Apprenticeships!$F$2:$Z$21,
       MATCH(1, ($S$60=Apprenticeships!$A$2:$A$21)*(U$61=Apprenticeships!$B$2:$B$21), 0),
       MATCH($R65, Apprenticeships!$F$1:$Z$1, 0))</f>
        <v>0</v>
      </c>
      <c r="V65" s="46" cm="1">
        <f t="array" ref="V65">INDEX(Apprenticeships!$F$2:$Z$21,
       MATCH(1, ($S$60=Apprenticeships!$A$2:$A$21)*(V$61=Apprenticeships!$B$2:$B$21), 0),
       MATCH($R65, Apprenticeships!$F$1:$Z$1, 0))</f>
        <v>0</v>
      </c>
      <c r="W65" s="46" cm="1">
        <f t="array" ref="W65">INDEX(Apprenticeships!$F$2:$Z$21,
       MATCH(1, ($S$60=Apprenticeships!$A$2:$A$21)*(W$61=Apprenticeships!$B$2:$B$21), 0),
       MATCH($R65, Apprenticeships!$F$1:$Z$1, 0))</f>
        <v>0</v>
      </c>
      <c r="X65" s="46" cm="1">
        <f t="array" ref="X65">INDEX(Apprenticeships!$F$2:$Z$21,
       MATCH(1, ($S$60=Apprenticeships!$A$2:$A$21)*(X$61=Apprenticeships!$B$2:$B$21), 0),
       MATCH($R65, Apprenticeships!$F$1:$Z$1, 0))</f>
        <v>0</v>
      </c>
      <c r="Y65" s="46" cm="1">
        <f t="array" ref="Y65">INDEX(Apprenticeships!$F$2:$Z$21,
       MATCH(1, ($S$60=Apprenticeships!$A$2:$A$21)*(Y$61=Apprenticeships!$B$2:$B$21), 0),
       MATCH($R65, Apprenticeships!$F$1:$Z$1, 0))</f>
        <v>0</v>
      </c>
      <c r="Z65" s="46" cm="1">
        <f t="array" ref="Z65">INDEX(Apprenticeships!$F$2:$Z$21,
       MATCH(1, ($S$60=Apprenticeships!$A$2:$A$21)*(Z$61=Apprenticeships!$B$2:$B$21), 0),
       MATCH($R65, Apprenticeships!$F$1:$Z$1, 0))</f>
        <v>0</v>
      </c>
      <c r="AA65" s="46" cm="1">
        <f t="array" ref="AA65">INDEX(Apprenticeships!$F$2:$Z$21,
       MATCH(1, ($S$60=Apprenticeships!$A$2:$A$21)*(AA$61=Apprenticeships!$B$2:$B$21), 0),
       MATCH($R65, Apprenticeships!$F$1:$Z$1, 0))</f>
        <v>0</v>
      </c>
      <c r="AB65" s="46" cm="1">
        <f t="array" ref="AB65">INDEX(Apprenticeships!$F$2:$Z$21,
       MATCH(1, ($S$60=Apprenticeships!$A$2:$A$21)*(AB$61=Apprenticeships!$B$2:$B$21), 0),
       MATCH($R65, Apprenticeships!$F$1:$Z$1, 0))</f>
        <v>0</v>
      </c>
    </row>
    <row r="66" spans="18:28" x14ac:dyDescent="0.35">
      <c r="R66" s="57" t="s">
        <v>35</v>
      </c>
      <c r="S66" s="46" cm="1">
        <f t="array" ref="S66">INDEX(Apprenticeships!$F$2:$Z$21,
       MATCH(1, ($S$60=Apprenticeships!$A$2:$A$21)*(S$61=Apprenticeships!$B$2:$B$21), 0),
       MATCH($R66, Apprenticeships!$F$1:$Z$1, 0))</f>
        <v>0</v>
      </c>
      <c r="T66" s="46" cm="1">
        <f t="array" ref="T66">INDEX(Apprenticeships!$F$2:$Z$21,
       MATCH(1, ($S$60=Apprenticeships!$A$2:$A$21)*(T$61=Apprenticeships!$B$2:$B$21), 0),
       MATCH($R66, Apprenticeships!$F$1:$Z$1, 0))</f>
        <v>0</v>
      </c>
      <c r="U66" s="46" cm="1">
        <f t="array" ref="U66">INDEX(Apprenticeships!$F$2:$Z$21,
       MATCH(1, ($S$60=Apprenticeships!$A$2:$A$21)*(U$61=Apprenticeships!$B$2:$B$21), 0),
       MATCH($R66, Apprenticeships!$F$1:$Z$1, 0))</f>
        <v>2.3883548813799744</v>
      </c>
      <c r="V66" s="46" cm="1">
        <f t="array" ref="V66">INDEX(Apprenticeships!$F$2:$Z$21,
       MATCH(1, ($S$60=Apprenticeships!$A$2:$A$21)*(V$61=Apprenticeships!$B$2:$B$21), 0),
       MATCH($R66, Apprenticeships!$F$1:$Z$1, 0))</f>
        <v>2.3811779728629241</v>
      </c>
      <c r="W66" s="46" cm="1">
        <f t="array" ref="W66">INDEX(Apprenticeships!$F$2:$Z$21,
       MATCH(1, ($S$60=Apprenticeships!$A$2:$A$21)*(W$61=Apprenticeships!$B$2:$B$21), 0),
       MATCH($R66, Apprenticeships!$F$1:$Z$1, 0))</f>
        <v>2.3739658309711644</v>
      </c>
      <c r="X66" s="46" cm="1">
        <f t="array" ref="X66">INDEX(Apprenticeships!$F$2:$Z$21,
       MATCH(1, ($S$60=Apprenticeships!$A$2:$A$21)*(X$61=Apprenticeships!$B$2:$B$21), 0),
       MATCH($R66, Apprenticeships!$F$1:$Z$1, 0))</f>
        <v>2.3689827863170656</v>
      </c>
      <c r="Y66" s="46" cm="1">
        <f t="array" ref="Y66">INDEX(Apprenticeships!$F$2:$Z$21,
       MATCH(1, ($S$60=Apprenticeships!$A$2:$A$21)*(Y$61=Apprenticeships!$B$2:$B$21), 0),
       MATCH($R66, Apprenticeships!$F$1:$Z$1, 0))</f>
        <v>2.3618249387443417</v>
      </c>
      <c r="Z66" s="46" cm="1">
        <f t="array" ref="Z66">INDEX(Apprenticeships!$F$2:$Z$21,
       MATCH(1, ($S$60=Apprenticeships!$A$2:$A$21)*(Z$61=Apprenticeships!$B$2:$B$21), 0),
       MATCH($R66, Apprenticeships!$F$1:$Z$1, 0))</f>
        <v>2.3517713227631272</v>
      </c>
      <c r="AA66" s="46" cm="1">
        <f t="array" ref="AA66">INDEX(Apprenticeships!$F$2:$Z$21,
       MATCH(1, ($S$60=Apprenticeships!$A$2:$A$21)*(AA$61=Apprenticeships!$B$2:$B$21), 0),
       MATCH($R66, Apprenticeships!$F$1:$Z$1, 0))</f>
        <v>2.3421708162605559</v>
      </c>
      <c r="AB66" s="46" cm="1">
        <f t="array" ref="AB66">INDEX(Apprenticeships!$F$2:$Z$21,
       MATCH(1, ($S$60=Apprenticeships!$A$2:$A$21)*(AB$61=Apprenticeships!$B$2:$B$21), 0),
       MATCH($R66, Apprenticeships!$F$1:$Z$1, 0))</f>
        <v>2.3326975119143607</v>
      </c>
    </row>
    <row r="67" spans="18:28" x14ac:dyDescent="0.35">
      <c r="R67" s="57" t="s">
        <v>34</v>
      </c>
      <c r="S67" s="46" cm="1">
        <f t="array" ref="S67">INDEX(Apprenticeships!$F$2:$Z$21,
       MATCH(1, ($S$60=Apprenticeships!$A$2:$A$21)*(S$61=Apprenticeships!$B$2:$B$21), 0),
       MATCH($R67, Apprenticeships!$F$1:$Z$1, 0))</f>
        <v>0</v>
      </c>
      <c r="T67" s="46" cm="1">
        <f t="array" ref="T67">INDEX(Apprenticeships!$F$2:$Z$21,
       MATCH(1, ($S$60=Apprenticeships!$A$2:$A$21)*(T$61=Apprenticeships!$B$2:$B$21), 0),
       MATCH($R67, Apprenticeships!$F$1:$Z$1, 0))</f>
        <v>0</v>
      </c>
      <c r="U67" s="46" cm="1">
        <f t="array" ref="U67">INDEX(Apprenticeships!$F$2:$Z$21,
       MATCH(1, ($S$60=Apprenticeships!$A$2:$A$21)*(U$61=Apprenticeships!$B$2:$B$21), 0),
       MATCH($R67, Apprenticeships!$F$1:$Z$1, 0))</f>
        <v>0</v>
      </c>
      <c r="V67" s="46" cm="1">
        <f t="array" ref="V67">INDEX(Apprenticeships!$F$2:$Z$21,
       MATCH(1, ($S$60=Apprenticeships!$A$2:$A$21)*(V$61=Apprenticeships!$B$2:$B$21), 0),
       MATCH($R67, Apprenticeships!$F$1:$Z$1, 0))</f>
        <v>0</v>
      </c>
      <c r="W67" s="46" cm="1">
        <f t="array" ref="W67">INDEX(Apprenticeships!$F$2:$Z$21,
       MATCH(1, ($S$60=Apprenticeships!$A$2:$A$21)*(W$61=Apprenticeships!$B$2:$B$21), 0),
       MATCH($R67, Apprenticeships!$F$1:$Z$1, 0))</f>
        <v>0</v>
      </c>
      <c r="X67" s="46" cm="1">
        <f t="array" ref="X67">INDEX(Apprenticeships!$F$2:$Z$21,
       MATCH(1, ($S$60=Apprenticeships!$A$2:$A$21)*(X$61=Apprenticeships!$B$2:$B$21), 0),
       MATCH($R67, Apprenticeships!$F$1:$Z$1, 0))</f>
        <v>0</v>
      </c>
      <c r="Y67" s="46" cm="1">
        <f t="array" ref="Y67">INDEX(Apprenticeships!$F$2:$Z$21,
       MATCH(1, ($S$60=Apprenticeships!$A$2:$A$21)*(Y$61=Apprenticeships!$B$2:$B$21), 0),
       MATCH($R67, Apprenticeships!$F$1:$Z$1, 0))</f>
        <v>0</v>
      </c>
      <c r="Z67" s="46" cm="1">
        <f t="array" ref="Z67">INDEX(Apprenticeships!$F$2:$Z$21,
       MATCH(1, ($S$60=Apprenticeships!$A$2:$A$21)*(Z$61=Apprenticeships!$B$2:$B$21), 0),
       MATCH($R67, Apprenticeships!$F$1:$Z$1, 0))</f>
        <v>0</v>
      </c>
      <c r="AA67" s="46" cm="1">
        <f t="array" ref="AA67">INDEX(Apprenticeships!$F$2:$Z$21,
       MATCH(1, ($S$60=Apprenticeships!$A$2:$A$21)*(AA$61=Apprenticeships!$B$2:$B$21), 0),
       MATCH($R67, Apprenticeships!$F$1:$Z$1, 0))</f>
        <v>0</v>
      </c>
      <c r="AB67" s="46" cm="1">
        <f t="array" ref="AB67">INDEX(Apprenticeships!$F$2:$Z$21,
       MATCH(1, ($S$60=Apprenticeships!$A$2:$A$21)*(AB$61=Apprenticeships!$B$2:$B$21), 0),
       MATCH($R67, Apprenticeships!$F$1:$Z$1, 0))</f>
        <v>0</v>
      </c>
    </row>
    <row r="68" spans="18:28" x14ac:dyDescent="0.35">
      <c r="R68" s="57" t="s">
        <v>33</v>
      </c>
      <c r="S68" s="46" cm="1">
        <f t="array" ref="S68">INDEX(Apprenticeships!$F$2:$Z$21,
       MATCH(1, ($S$60=Apprenticeships!$A$2:$A$21)*(S$61=Apprenticeships!$B$2:$B$21), 0),
       MATCH($R68, Apprenticeships!$F$1:$Z$1, 0))</f>
        <v>0</v>
      </c>
      <c r="T68" s="46" cm="1">
        <f t="array" ref="T68">INDEX(Apprenticeships!$F$2:$Z$21,
       MATCH(1, ($S$60=Apprenticeships!$A$2:$A$21)*(T$61=Apprenticeships!$B$2:$B$21), 0),
       MATCH($R68, Apprenticeships!$F$1:$Z$1, 0))</f>
        <v>0</v>
      </c>
      <c r="U68" s="46" cm="1">
        <f t="array" ref="U68">INDEX(Apprenticeships!$F$2:$Z$21,
       MATCH(1, ($S$60=Apprenticeships!$A$2:$A$21)*(U$61=Apprenticeships!$B$2:$B$21), 0),
       MATCH($R68, Apprenticeships!$F$1:$Z$1, 0))</f>
        <v>0</v>
      </c>
      <c r="V68" s="46" cm="1">
        <f t="array" ref="V68">INDEX(Apprenticeships!$F$2:$Z$21,
       MATCH(1, ($S$60=Apprenticeships!$A$2:$A$21)*(V$61=Apprenticeships!$B$2:$B$21), 0),
       MATCH($R68, Apprenticeships!$F$1:$Z$1, 0))</f>
        <v>0</v>
      </c>
      <c r="W68" s="46" cm="1">
        <f t="array" ref="W68">INDEX(Apprenticeships!$F$2:$Z$21,
       MATCH(1, ($S$60=Apprenticeships!$A$2:$A$21)*(W$61=Apprenticeships!$B$2:$B$21), 0),
       MATCH($R68, Apprenticeships!$F$1:$Z$1, 0))</f>
        <v>0</v>
      </c>
      <c r="X68" s="46" cm="1">
        <f t="array" ref="X68">INDEX(Apprenticeships!$F$2:$Z$21,
       MATCH(1, ($S$60=Apprenticeships!$A$2:$A$21)*(X$61=Apprenticeships!$B$2:$B$21), 0),
       MATCH($R68, Apprenticeships!$F$1:$Z$1, 0))</f>
        <v>0</v>
      </c>
      <c r="Y68" s="46" cm="1">
        <f t="array" ref="Y68">INDEX(Apprenticeships!$F$2:$Z$21,
       MATCH(1, ($S$60=Apprenticeships!$A$2:$A$21)*(Y$61=Apprenticeships!$B$2:$B$21), 0),
       MATCH($R68, Apprenticeships!$F$1:$Z$1, 0))</f>
        <v>0</v>
      </c>
      <c r="Z68" s="46" cm="1">
        <f t="array" ref="Z68">INDEX(Apprenticeships!$F$2:$Z$21,
       MATCH(1, ($S$60=Apprenticeships!$A$2:$A$21)*(Z$61=Apprenticeships!$B$2:$B$21), 0),
       MATCH($R68, Apprenticeships!$F$1:$Z$1, 0))</f>
        <v>0</v>
      </c>
      <c r="AA68" s="46" cm="1">
        <f t="array" ref="AA68">INDEX(Apprenticeships!$F$2:$Z$21,
       MATCH(1, ($S$60=Apprenticeships!$A$2:$A$21)*(AA$61=Apprenticeships!$B$2:$B$21), 0),
       MATCH($R68, Apprenticeships!$F$1:$Z$1, 0))</f>
        <v>0</v>
      </c>
      <c r="AB68" s="46" cm="1">
        <f t="array" ref="AB68">INDEX(Apprenticeships!$F$2:$Z$21,
       MATCH(1, ($S$60=Apprenticeships!$A$2:$A$21)*(AB$61=Apprenticeships!$B$2:$B$21), 0),
       MATCH($R68, Apprenticeships!$F$1:$Z$1, 0))</f>
        <v>0</v>
      </c>
    </row>
    <row r="69" spans="18:28" x14ac:dyDescent="0.35">
      <c r="R69" s="57" t="s">
        <v>32</v>
      </c>
      <c r="S69" s="46" cm="1">
        <f t="array" ref="S69">INDEX(Apprenticeships!$F$2:$Z$21,
       MATCH(1, ($S$60=Apprenticeships!$A$2:$A$21)*(S$61=Apprenticeships!$B$2:$B$21), 0),
       MATCH($R69, Apprenticeships!$F$1:$Z$1, 0))</f>
        <v>0</v>
      </c>
      <c r="T69" s="46" cm="1">
        <f t="array" ref="T69">INDEX(Apprenticeships!$F$2:$Z$21,
       MATCH(1, ($S$60=Apprenticeships!$A$2:$A$21)*(T$61=Apprenticeships!$B$2:$B$21), 0),
       MATCH($R69, Apprenticeships!$F$1:$Z$1, 0))</f>
        <v>0</v>
      </c>
      <c r="U69" s="46" cm="1">
        <f t="array" ref="U69">INDEX(Apprenticeships!$F$2:$Z$21,
       MATCH(1, ($S$60=Apprenticeships!$A$2:$A$21)*(U$61=Apprenticeships!$B$2:$B$21), 0),
       MATCH($R69, Apprenticeships!$F$1:$Z$1, 0))</f>
        <v>0</v>
      </c>
      <c r="V69" s="46" cm="1">
        <f t="array" ref="V69">INDEX(Apprenticeships!$F$2:$Z$21,
       MATCH(1, ($S$60=Apprenticeships!$A$2:$A$21)*(V$61=Apprenticeships!$B$2:$B$21), 0),
       MATCH($R69, Apprenticeships!$F$1:$Z$1, 0))</f>
        <v>0</v>
      </c>
      <c r="W69" s="46" cm="1">
        <f t="array" ref="W69">INDEX(Apprenticeships!$F$2:$Z$21,
       MATCH(1, ($S$60=Apprenticeships!$A$2:$A$21)*(W$61=Apprenticeships!$B$2:$B$21), 0),
       MATCH($R69, Apprenticeships!$F$1:$Z$1, 0))</f>
        <v>0</v>
      </c>
      <c r="X69" s="46" cm="1">
        <f t="array" ref="X69">INDEX(Apprenticeships!$F$2:$Z$21,
       MATCH(1, ($S$60=Apprenticeships!$A$2:$A$21)*(X$61=Apprenticeships!$B$2:$B$21), 0),
       MATCH($R69, Apprenticeships!$F$1:$Z$1, 0))</f>
        <v>0</v>
      </c>
      <c r="Y69" s="46" cm="1">
        <f t="array" ref="Y69">INDEX(Apprenticeships!$F$2:$Z$21,
       MATCH(1, ($S$60=Apprenticeships!$A$2:$A$21)*(Y$61=Apprenticeships!$B$2:$B$21), 0),
       MATCH($R69, Apprenticeships!$F$1:$Z$1, 0))</f>
        <v>0</v>
      </c>
      <c r="Z69" s="46" cm="1">
        <f t="array" ref="Z69">INDEX(Apprenticeships!$F$2:$Z$21,
       MATCH(1, ($S$60=Apprenticeships!$A$2:$A$21)*(Z$61=Apprenticeships!$B$2:$B$21), 0),
       MATCH($R69, Apprenticeships!$F$1:$Z$1, 0))</f>
        <v>0</v>
      </c>
      <c r="AA69" s="46" cm="1">
        <f t="array" ref="AA69">INDEX(Apprenticeships!$F$2:$Z$21,
       MATCH(1, ($S$60=Apprenticeships!$A$2:$A$21)*(AA$61=Apprenticeships!$B$2:$B$21), 0),
       MATCH($R69, Apprenticeships!$F$1:$Z$1, 0))</f>
        <v>0</v>
      </c>
      <c r="AB69" s="46" cm="1">
        <f t="array" ref="AB69">INDEX(Apprenticeships!$F$2:$Z$21,
       MATCH(1, ($S$60=Apprenticeships!$A$2:$A$21)*(AB$61=Apprenticeships!$B$2:$B$21), 0),
       MATCH($R69, Apprenticeships!$F$1:$Z$1, 0))</f>
        <v>0</v>
      </c>
    </row>
    <row r="70" spans="18:28" x14ac:dyDescent="0.35">
      <c r="R70" s="57" t="s">
        <v>31</v>
      </c>
      <c r="S70" s="46" cm="1">
        <f t="array" ref="S70">INDEX(Apprenticeships!$F$2:$Z$21,
       MATCH(1, ($S$60=Apprenticeships!$A$2:$A$21)*(S$61=Apprenticeships!$B$2:$B$21), 0),
       MATCH($R70, Apprenticeships!$F$1:$Z$1, 0))</f>
        <v>0</v>
      </c>
      <c r="T70" s="46" cm="1">
        <f t="array" ref="T70">INDEX(Apprenticeships!$F$2:$Z$21,
       MATCH(1, ($S$60=Apprenticeships!$A$2:$A$21)*(T$61=Apprenticeships!$B$2:$B$21), 0),
       MATCH($R70, Apprenticeships!$F$1:$Z$1, 0))</f>
        <v>0</v>
      </c>
      <c r="U70" s="46" cm="1">
        <f t="array" ref="U70">INDEX(Apprenticeships!$F$2:$Z$21,
       MATCH(1, ($S$60=Apprenticeships!$A$2:$A$21)*(U$61=Apprenticeships!$B$2:$B$21), 0),
       MATCH($R70, Apprenticeships!$F$1:$Z$1, 0))</f>
        <v>0</v>
      </c>
      <c r="V70" s="46" cm="1">
        <f t="array" ref="V70">INDEX(Apprenticeships!$F$2:$Z$21,
       MATCH(1, ($S$60=Apprenticeships!$A$2:$A$21)*(V$61=Apprenticeships!$B$2:$B$21), 0),
       MATCH($R70, Apprenticeships!$F$1:$Z$1, 0))</f>
        <v>0</v>
      </c>
      <c r="W70" s="46" cm="1">
        <f t="array" ref="W70">INDEX(Apprenticeships!$F$2:$Z$21,
       MATCH(1, ($S$60=Apprenticeships!$A$2:$A$21)*(W$61=Apprenticeships!$B$2:$B$21), 0),
       MATCH($R70, Apprenticeships!$F$1:$Z$1, 0))</f>
        <v>0</v>
      </c>
      <c r="X70" s="46" cm="1">
        <f t="array" ref="X70">INDEX(Apprenticeships!$F$2:$Z$21,
       MATCH(1, ($S$60=Apprenticeships!$A$2:$A$21)*(X$61=Apprenticeships!$B$2:$B$21), 0),
       MATCH($R70, Apprenticeships!$F$1:$Z$1, 0))</f>
        <v>0</v>
      </c>
      <c r="Y70" s="46" cm="1">
        <f t="array" ref="Y70">INDEX(Apprenticeships!$F$2:$Z$21,
       MATCH(1, ($S$60=Apprenticeships!$A$2:$A$21)*(Y$61=Apprenticeships!$B$2:$B$21), 0),
       MATCH($R70, Apprenticeships!$F$1:$Z$1, 0))</f>
        <v>0</v>
      </c>
      <c r="Z70" s="46" cm="1">
        <f t="array" ref="Z70">INDEX(Apprenticeships!$F$2:$Z$21,
       MATCH(1, ($S$60=Apprenticeships!$A$2:$A$21)*(Z$61=Apprenticeships!$B$2:$B$21), 0),
       MATCH($R70, Apprenticeships!$F$1:$Z$1, 0))</f>
        <v>0</v>
      </c>
      <c r="AA70" s="46" cm="1">
        <f t="array" ref="AA70">INDEX(Apprenticeships!$F$2:$Z$21,
       MATCH(1, ($S$60=Apprenticeships!$A$2:$A$21)*(AA$61=Apprenticeships!$B$2:$B$21), 0),
       MATCH($R70, Apprenticeships!$F$1:$Z$1, 0))</f>
        <v>0</v>
      </c>
      <c r="AB70" s="46" cm="1">
        <f t="array" ref="AB70">INDEX(Apprenticeships!$F$2:$Z$21,
       MATCH(1, ($S$60=Apprenticeships!$A$2:$A$21)*(AB$61=Apprenticeships!$B$2:$B$21), 0),
       MATCH($R70, Apprenticeships!$F$1:$Z$1, 0))</f>
        <v>0</v>
      </c>
    </row>
    <row r="71" spans="18:28" x14ac:dyDescent="0.35">
      <c r="R71" s="57" t="s">
        <v>30</v>
      </c>
      <c r="S71" s="46" cm="1">
        <f t="array" ref="S71">INDEX(Apprenticeships!$F$2:$Z$21,
       MATCH(1, ($S$60=Apprenticeships!$A$2:$A$21)*(S$61=Apprenticeships!$B$2:$B$21), 0),
       MATCH($R71, Apprenticeships!$F$1:$Z$1, 0))</f>
        <v>0</v>
      </c>
      <c r="T71" s="46" cm="1">
        <f t="array" ref="T71">INDEX(Apprenticeships!$F$2:$Z$21,
       MATCH(1, ($S$60=Apprenticeships!$A$2:$A$21)*(T$61=Apprenticeships!$B$2:$B$21), 0),
       MATCH($R71, Apprenticeships!$F$1:$Z$1, 0))</f>
        <v>0</v>
      </c>
      <c r="U71" s="46" cm="1">
        <f t="array" ref="U71">INDEX(Apprenticeships!$F$2:$Z$21,
       MATCH(1, ($S$60=Apprenticeships!$A$2:$A$21)*(U$61=Apprenticeships!$B$2:$B$21), 0),
       MATCH($R71, Apprenticeships!$F$1:$Z$1, 0))</f>
        <v>0</v>
      </c>
      <c r="V71" s="46" cm="1">
        <f t="array" ref="V71">INDEX(Apprenticeships!$F$2:$Z$21,
       MATCH(1, ($S$60=Apprenticeships!$A$2:$A$21)*(V$61=Apprenticeships!$B$2:$B$21), 0),
       MATCH($R71, Apprenticeships!$F$1:$Z$1, 0))</f>
        <v>0</v>
      </c>
      <c r="W71" s="46" cm="1">
        <f t="array" ref="W71">INDEX(Apprenticeships!$F$2:$Z$21,
       MATCH(1, ($S$60=Apprenticeships!$A$2:$A$21)*(W$61=Apprenticeships!$B$2:$B$21), 0),
       MATCH($R71, Apprenticeships!$F$1:$Z$1, 0))</f>
        <v>0</v>
      </c>
      <c r="X71" s="46" cm="1">
        <f t="array" ref="X71">INDEX(Apprenticeships!$F$2:$Z$21,
       MATCH(1, ($S$60=Apprenticeships!$A$2:$A$21)*(X$61=Apprenticeships!$B$2:$B$21), 0),
       MATCH($R71, Apprenticeships!$F$1:$Z$1, 0))</f>
        <v>0</v>
      </c>
      <c r="Y71" s="46" cm="1">
        <f t="array" ref="Y71">INDEX(Apprenticeships!$F$2:$Z$21,
       MATCH(1, ($S$60=Apprenticeships!$A$2:$A$21)*(Y$61=Apprenticeships!$B$2:$B$21), 0),
       MATCH($R71, Apprenticeships!$F$1:$Z$1, 0))</f>
        <v>0</v>
      </c>
      <c r="Z71" s="46" cm="1">
        <f t="array" ref="Z71">INDEX(Apprenticeships!$F$2:$Z$21,
       MATCH(1, ($S$60=Apprenticeships!$A$2:$A$21)*(Z$61=Apprenticeships!$B$2:$B$21), 0),
       MATCH($R71, Apprenticeships!$F$1:$Z$1, 0))</f>
        <v>0</v>
      </c>
      <c r="AA71" s="46" cm="1">
        <f t="array" ref="AA71">INDEX(Apprenticeships!$F$2:$Z$21,
       MATCH(1, ($S$60=Apprenticeships!$A$2:$A$21)*(AA$61=Apprenticeships!$B$2:$B$21), 0),
       MATCH($R71, Apprenticeships!$F$1:$Z$1, 0))</f>
        <v>0</v>
      </c>
      <c r="AB71" s="46" cm="1">
        <f t="array" ref="AB71">INDEX(Apprenticeships!$F$2:$Z$21,
       MATCH(1, ($S$60=Apprenticeships!$A$2:$A$21)*(AB$61=Apprenticeships!$B$2:$B$21), 0),
       MATCH($R71, Apprenticeships!$F$1:$Z$1, 0))</f>
        <v>0</v>
      </c>
    </row>
    <row r="72" spans="18:28" x14ac:dyDescent="0.35">
      <c r="R72" s="57" t="s">
        <v>29</v>
      </c>
      <c r="S72" s="46" cm="1">
        <f t="array" ref="S72">INDEX(Apprenticeships!$F$2:$Z$21,
       MATCH(1, ($S$60=Apprenticeships!$A$2:$A$21)*(S$61=Apprenticeships!$B$2:$B$21), 0),
       MATCH($R72, Apprenticeships!$F$1:$Z$1, 0))</f>
        <v>0</v>
      </c>
      <c r="T72" s="46" cm="1">
        <f t="array" ref="T72">INDEX(Apprenticeships!$F$2:$Z$21,
       MATCH(1, ($S$60=Apprenticeships!$A$2:$A$21)*(T$61=Apprenticeships!$B$2:$B$21), 0),
       MATCH($R72, Apprenticeships!$F$1:$Z$1, 0))</f>
        <v>0</v>
      </c>
      <c r="U72" s="46" cm="1">
        <f t="array" ref="U72">INDEX(Apprenticeships!$F$2:$Z$21,
       MATCH(1, ($S$60=Apprenticeships!$A$2:$A$21)*(U$61=Apprenticeships!$B$2:$B$21), 0),
       MATCH($R72, Apprenticeships!$F$1:$Z$1, 0))</f>
        <v>0</v>
      </c>
      <c r="V72" s="46" cm="1">
        <f t="array" ref="V72">INDEX(Apprenticeships!$F$2:$Z$21,
       MATCH(1, ($S$60=Apprenticeships!$A$2:$A$21)*(V$61=Apprenticeships!$B$2:$B$21), 0),
       MATCH($R72, Apprenticeships!$F$1:$Z$1, 0))</f>
        <v>0</v>
      </c>
      <c r="W72" s="46" cm="1">
        <f t="array" ref="W72">INDEX(Apprenticeships!$F$2:$Z$21,
       MATCH(1, ($S$60=Apprenticeships!$A$2:$A$21)*(W$61=Apprenticeships!$B$2:$B$21), 0),
       MATCH($R72, Apprenticeships!$F$1:$Z$1, 0))</f>
        <v>0</v>
      </c>
      <c r="X72" s="46" cm="1">
        <f t="array" ref="X72">INDEX(Apprenticeships!$F$2:$Z$21,
       MATCH(1, ($S$60=Apprenticeships!$A$2:$A$21)*(X$61=Apprenticeships!$B$2:$B$21), 0),
       MATCH($R72, Apprenticeships!$F$1:$Z$1, 0))</f>
        <v>0</v>
      </c>
      <c r="Y72" s="46" cm="1">
        <f t="array" ref="Y72">INDEX(Apprenticeships!$F$2:$Z$21,
       MATCH(1, ($S$60=Apprenticeships!$A$2:$A$21)*(Y$61=Apprenticeships!$B$2:$B$21), 0),
       MATCH($R72, Apprenticeships!$F$1:$Z$1, 0))</f>
        <v>0</v>
      </c>
      <c r="Z72" s="46" cm="1">
        <f t="array" ref="Z72">INDEX(Apprenticeships!$F$2:$Z$21,
       MATCH(1, ($S$60=Apprenticeships!$A$2:$A$21)*(Z$61=Apprenticeships!$B$2:$B$21), 0),
       MATCH($R72, Apprenticeships!$F$1:$Z$1, 0))</f>
        <v>0</v>
      </c>
      <c r="AA72" s="46" cm="1">
        <f t="array" ref="AA72">INDEX(Apprenticeships!$F$2:$Z$21,
       MATCH(1, ($S$60=Apprenticeships!$A$2:$A$21)*(AA$61=Apprenticeships!$B$2:$B$21), 0),
       MATCH($R72, Apprenticeships!$F$1:$Z$1, 0))</f>
        <v>0</v>
      </c>
      <c r="AB72" s="46" cm="1">
        <f t="array" ref="AB72">INDEX(Apprenticeships!$F$2:$Z$21,
       MATCH(1, ($S$60=Apprenticeships!$A$2:$A$21)*(AB$61=Apprenticeships!$B$2:$B$21), 0),
       MATCH($R72, Apprenticeships!$F$1:$Z$1, 0))</f>
        <v>0</v>
      </c>
    </row>
    <row r="73" spans="18:28" x14ac:dyDescent="0.35">
      <c r="R73" s="57" t="s">
        <v>28</v>
      </c>
      <c r="S73" s="46" cm="1">
        <f t="array" ref="S73">INDEX(Apprenticeships!$F$2:$Z$21,
       MATCH(1, ($S$60=Apprenticeships!$A$2:$A$21)*(S$61=Apprenticeships!$B$2:$B$21), 0),
       MATCH($R73, Apprenticeships!$F$1:$Z$1, 0))</f>
        <v>0</v>
      </c>
      <c r="T73" s="46" cm="1">
        <f t="array" ref="T73">INDEX(Apprenticeships!$F$2:$Z$21,
       MATCH(1, ($S$60=Apprenticeships!$A$2:$A$21)*(T$61=Apprenticeships!$B$2:$B$21), 0),
       MATCH($R73, Apprenticeships!$F$1:$Z$1, 0))</f>
        <v>0</v>
      </c>
      <c r="U73" s="46" cm="1">
        <f t="array" ref="U73">INDEX(Apprenticeships!$F$2:$Z$21,
       MATCH(1, ($S$60=Apprenticeships!$A$2:$A$21)*(U$61=Apprenticeships!$B$2:$B$21), 0),
       MATCH($R73, Apprenticeships!$F$1:$Z$1, 0))</f>
        <v>0</v>
      </c>
      <c r="V73" s="46" cm="1">
        <f t="array" ref="V73">INDEX(Apprenticeships!$F$2:$Z$21,
       MATCH(1, ($S$60=Apprenticeships!$A$2:$A$21)*(V$61=Apprenticeships!$B$2:$B$21), 0),
       MATCH($R73, Apprenticeships!$F$1:$Z$1, 0))</f>
        <v>0</v>
      </c>
      <c r="W73" s="46" cm="1">
        <f t="array" ref="W73">INDEX(Apprenticeships!$F$2:$Z$21,
       MATCH(1, ($S$60=Apprenticeships!$A$2:$A$21)*(W$61=Apprenticeships!$B$2:$B$21), 0),
       MATCH($R73, Apprenticeships!$F$1:$Z$1, 0))</f>
        <v>0</v>
      </c>
      <c r="X73" s="46" cm="1">
        <f t="array" ref="X73">INDEX(Apprenticeships!$F$2:$Z$21,
       MATCH(1, ($S$60=Apprenticeships!$A$2:$A$21)*(X$61=Apprenticeships!$B$2:$B$21), 0),
       MATCH($R73, Apprenticeships!$F$1:$Z$1, 0))</f>
        <v>0</v>
      </c>
      <c r="Y73" s="46" cm="1">
        <f t="array" ref="Y73">INDEX(Apprenticeships!$F$2:$Z$21,
       MATCH(1, ($S$60=Apprenticeships!$A$2:$A$21)*(Y$61=Apprenticeships!$B$2:$B$21), 0),
       MATCH($R73, Apprenticeships!$F$1:$Z$1, 0))</f>
        <v>0</v>
      </c>
      <c r="Z73" s="46" cm="1">
        <f t="array" ref="Z73">INDEX(Apprenticeships!$F$2:$Z$21,
       MATCH(1, ($S$60=Apprenticeships!$A$2:$A$21)*(Z$61=Apprenticeships!$B$2:$B$21), 0),
       MATCH($R73, Apprenticeships!$F$1:$Z$1, 0))</f>
        <v>0</v>
      </c>
      <c r="AA73" s="46" cm="1">
        <f t="array" ref="AA73">INDEX(Apprenticeships!$F$2:$Z$21,
       MATCH(1, ($S$60=Apprenticeships!$A$2:$A$21)*(AA$61=Apprenticeships!$B$2:$B$21), 0),
       MATCH($R73, Apprenticeships!$F$1:$Z$1, 0))</f>
        <v>0</v>
      </c>
      <c r="AB73" s="46" cm="1">
        <f t="array" ref="AB73">INDEX(Apprenticeships!$F$2:$Z$21,
       MATCH(1, ($S$60=Apprenticeships!$A$2:$A$21)*(AB$61=Apprenticeships!$B$2:$B$21), 0),
       MATCH($R73, Apprenticeships!$F$1:$Z$1, 0))</f>
        <v>0</v>
      </c>
    </row>
    <row r="74" spans="18:28" x14ac:dyDescent="0.35">
      <c r="R74" s="57" t="s">
        <v>27</v>
      </c>
      <c r="S74" s="46" cm="1">
        <f t="array" ref="S74">INDEX(Apprenticeships!$F$2:$Z$21,
       MATCH(1, ($S$60=Apprenticeships!$A$2:$A$21)*(S$61=Apprenticeships!$B$2:$B$21), 0),
       MATCH($R74, Apprenticeships!$F$1:$Z$1, 0))</f>
        <v>0</v>
      </c>
      <c r="T74" s="46" cm="1">
        <f t="array" ref="T74">INDEX(Apprenticeships!$F$2:$Z$21,
       MATCH(1, ($S$60=Apprenticeships!$A$2:$A$21)*(T$61=Apprenticeships!$B$2:$B$21), 0),
       MATCH($R74, Apprenticeships!$F$1:$Z$1, 0))</f>
        <v>0</v>
      </c>
      <c r="U74" s="46" cm="1">
        <f t="array" ref="U74">INDEX(Apprenticeships!$F$2:$Z$21,
       MATCH(1, ($S$60=Apprenticeships!$A$2:$A$21)*(U$61=Apprenticeships!$B$2:$B$21), 0),
       MATCH($R74, Apprenticeships!$F$1:$Z$1, 0))</f>
        <v>0</v>
      </c>
      <c r="V74" s="46" cm="1">
        <f t="array" ref="V74">INDEX(Apprenticeships!$F$2:$Z$21,
       MATCH(1, ($S$60=Apprenticeships!$A$2:$A$21)*(V$61=Apprenticeships!$B$2:$B$21), 0),
       MATCH($R74, Apprenticeships!$F$1:$Z$1, 0))</f>
        <v>0</v>
      </c>
      <c r="W74" s="46" cm="1">
        <f t="array" ref="W74">INDEX(Apprenticeships!$F$2:$Z$21,
       MATCH(1, ($S$60=Apprenticeships!$A$2:$A$21)*(W$61=Apprenticeships!$B$2:$B$21), 0),
       MATCH($R74, Apprenticeships!$F$1:$Z$1, 0))</f>
        <v>0</v>
      </c>
      <c r="X74" s="46" cm="1">
        <f t="array" ref="X74">INDEX(Apprenticeships!$F$2:$Z$21,
       MATCH(1, ($S$60=Apprenticeships!$A$2:$A$21)*(X$61=Apprenticeships!$B$2:$B$21), 0),
       MATCH($R74, Apprenticeships!$F$1:$Z$1, 0))</f>
        <v>0</v>
      </c>
      <c r="Y74" s="46" cm="1">
        <f t="array" ref="Y74">INDEX(Apprenticeships!$F$2:$Z$21,
       MATCH(1, ($S$60=Apprenticeships!$A$2:$A$21)*(Y$61=Apprenticeships!$B$2:$B$21), 0),
       MATCH($R74, Apprenticeships!$F$1:$Z$1, 0))</f>
        <v>0</v>
      </c>
      <c r="Z74" s="46" cm="1">
        <f t="array" ref="Z74">INDEX(Apprenticeships!$F$2:$Z$21,
       MATCH(1, ($S$60=Apprenticeships!$A$2:$A$21)*(Z$61=Apprenticeships!$B$2:$B$21), 0),
       MATCH($R74, Apprenticeships!$F$1:$Z$1, 0))</f>
        <v>0</v>
      </c>
      <c r="AA74" s="46" cm="1">
        <f t="array" ref="AA74">INDEX(Apprenticeships!$F$2:$Z$21,
       MATCH(1, ($S$60=Apprenticeships!$A$2:$A$21)*(AA$61=Apprenticeships!$B$2:$B$21), 0),
       MATCH($R74, Apprenticeships!$F$1:$Z$1, 0))</f>
        <v>0</v>
      </c>
      <c r="AB74" s="46" cm="1">
        <f t="array" ref="AB74">INDEX(Apprenticeships!$F$2:$Z$21,
       MATCH(1, ($S$60=Apprenticeships!$A$2:$A$21)*(AB$61=Apprenticeships!$B$2:$B$21), 0),
       MATCH($R74, Apprenticeships!$F$1:$Z$1, 0))</f>
        <v>0</v>
      </c>
    </row>
    <row r="75" spans="18:28" x14ac:dyDescent="0.35">
      <c r="R75" s="57" t="s">
        <v>26</v>
      </c>
      <c r="S75" s="46" cm="1">
        <f t="array" ref="S75">INDEX(Apprenticeships!$F$2:$Z$21,
       MATCH(1, ($S$60=Apprenticeships!$A$2:$A$21)*(S$61=Apprenticeships!$B$2:$B$21), 0),
       MATCH($R75, Apprenticeships!$F$1:$Z$1, 0))</f>
        <v>0</v>
      </c>
      <c r="T75" s="46" cm="1">
        <f t="array" ref="T75">INDEX(Apprenticeships!$F$2:$Z$21,
       MATCH(1, ($S$60=Apprenticeships!$A$2:$A$21)*(T$61=Apprenticeships!$B$2:$B$21), 0),
       MATCH($R75, Apprenticeships!$F$1:$Z$1, 0))</f>
        <v>0</v>
      </c>
      <c r="U75" s="46" cm="1">
        <f t="array" ref="U75">INDEX(Apprenticeships!$F$2:$Z$21,
       MATCH(1, ($S$60=Apprenticeships!$A$2:$A$21)*(U$61=Apprenticeships!$B$2:$B$21), 0),
       MATCH($R75, Apprenticeships!$F$1:$Z$1, 0))</f>
        <v>0</v>
      </c>
      <c r="V75" s="46" cm="1">
        <f t="array" ref="V75">INDEX(Apprenticeships!$F$2:$Z$21,
       MATCH(1, ($S$60=Apprenticeships!$A$2:$A$21)*(V$61=Apprenticeships!$B$2:$B$21), 0),
       MATCH($R75, Apprenticeships!$F$1:$Z$1, 0))</f>
        <v>0</v>
      </c>
      <c r="W75" s="46" cm="1">
        <f t="array" ref="W75">INDEX(Apprenticeships!$F$2:$Z$21,
       MATCH(1, ($S$60=Apprenticeships!$A$2:$A$21)*(W$61=Apprenticeships!$B$2:$B$21), 0),
       MATCH($R75, Apprenticeships!$F$1:$Z$1, 0))</f>
        <v>0</v>
      </c>
      <c r="X75" s="46" cm="1">
        <f t="array" ref="X75">INDEX(Apprenticeships!$F$2:$Z$21,
       MATCH(1, ($S$60=Apprenticeships!$A$2:$A$21)*(X$61=Apprenticeships!$B$2:$B$21), 0),
       MATCH($R75, Apprenticeships!$F$1:$Z$1, 0))</f>
        <v>0</v>
      </c>
      <c r="Y75" s="46" cm="1">
        <f t="array" ref="Y75">INDEX(Apprenticeships!$F$2:$Z$21,
       MATCH(1, ($S$60=Apprenticeships!$A$2:$A$21)*(Y$61=Apprenticeships!$B$2:$B$21), 0),
       MATCH($R75, Apprenticeships!$F$1:$Z$1, 0))</f>
        <v>0</v>
      </c>
      <c r="Z75" s="46" cm="1">
        <f t="array" ref="Z75">INDEX(Apprenticeships!$F$2:$Z$21,
       MATCH(1, ($S$60=Apprenticeships!$A$2:$A$21)*(Z$61=Apprenticeships!$B$2:$B$21), 0),
       MATCH($R75, Apprenticeships!$F$1:$Z$1, 0))</f>
        <v>0</v>
      </c>
      <c r="AA75" s="46" cm="1">
        <f t="array" ref="AA75">INDEX(Apprenticeships!$F$2:$Z$21,
       MATCH(1, ($S$60=Apprenticeships!$A$2:$A$21)*(AA$61=Apprenticeships!$B$2:$B$21), 0),
       MATCH($R75, Apprenticeships!$F$1:$Z$1, 0))</f>
        <v>0</v>
      </c>
      <c r="AB75" s="46" cm="1">
        <f t="array" ref="AB75">INDEX(Apprenticeships!$F$2:$Z$21,
       MATCH(1, ($S$60=Apprenticeships!$A$2:$A$21)*(AB$61=Apprenticeships!$B$2:$B$21), 0),
       MATCH($R75, Apprenticeships!$F$1:$Z$1, 0))</f>
        <v>0</v>
      </c>
    </row>
    <row r="76" spans="18:28" x14ac:dyDescent="0.35">
      <c r="R76" s="57" t="s">
        <v>25</v>
      </c>
      <c r="S76" s="46" cm="1">
        <f t="array" ref="S76">INDEX(Apprenticeships!$F$2:$Z$21,
       MATCH(1, ($S$60=Apprenticeships!$A$2:$A$21)*(S$61=Apprenticeships!$B$2:$B$21), 0),
       MATCH($R76, Apprenticeships!$F$1:$Z$1, 0))</f>
        <v>0</v>
      </c>
      <c r="T76" s="46" cm="1">
        <f t="array" ref="T76">INDEX(Apprenticeships!$F$2:$Z$21,
       MATCH(1, ($S$60=Apprenticeships!$A$2:$A$21)*(T$61=Apprenticeships!$B$2:$B$21), 0),
       MATCH($R76, Apprenticeships!$F$1:$Z$1, 0))</f>
        <v>0</v>
      </c>
      <c r="U76" s="46" cm="1">
        <f t="array" ref="U76">INDEX(Apprenticeships!$F$2:$Z$21,
       MATCH(1, ($S$60=Apprenticeships!$A$2:$A$21)*(U$61=Apprenticeships!$B$2:$B$21), 0),
       MATCH($R76, Apprenticeships!$F$1:$Z$1, 0))</f>
        <v>0</v>
      </c>
      <c r="V76" s="46" cm="1">
        <f t="array" ref="V76">INDEX(Apprenticeships!$F$2:$Z$21,
       MATCH(1, ($S$60=Apprenticeships!$A$2:$A$21)*(V$61=Apprenticeships!$B$2:$B$21), 0),
       MATCH($R76, Apprenticeships!$F$1:$Z$1, 0))</f>
        <v>0</v>
      </c>
      <c r="W76" s="46" cm="1">
        <f t="array" ref="W76">INDEX(Apprenticeships!$F$2:$Z$21,
       MATCH(1, ($S$60=Apprenticeships!$A$2:$A$21)*(W$61=Apprenticeships!$B$2:$B$21), 0),
       MATCH($R76, Apprenticeships!$F$1:$Z$1, 0))</f>
        <v>0</v>
      </c>
      <c r="X76" s="46" cm="1">
        <f t="array" ref="X76">INDEX(Apprenticeships!$F$2:$Z$21,
       MATCH(1, ($S$60=Apprenticeships!$A$2:$A$21)*(X$61=Apprenticeships!$B$2:$B$21), 0),
       MATCH($R76, Apprenticeships!$F$1:$Z$1, 0))</f>
        <v>0</v>
      </c>
      <c r="Y76" s="46" cm="1">
        <f t="array" ref="Y76">INDEX(Apprenticeships!$F$2:$Z$21,
       MATCH(1, ($S$60=Apprenticeships!$A$2:$A$21)*(Y$61=Apprenticeships!$B$2:$B$21), 0),
       MATCH($R76, Apprenticeships!$F$1:$Z$1, 0))</f>
        <v>0</v>
      </c>
      <c r="Z76" s="46" cm="1">
        <f t="array" ref="Z76">INDEX(Apprenticeships!$F$2:$Z$21,
       MATCH(1, ($S$60=Apprenticeships!$A$2:$A$21)*(Z$61=Apprenticeships!$B$2:$B$21), 0),
       MATCH($R76, Apprenticeships!$F$1:$Z$1, 0))</f>
        <v>0</v>
      </c>
      <c r="AA76" s="46" cm="1">
        <f t="array" ref="AA76">INDEX(Apprenticeships!$F$2:$Z$21,
       MATCH(1, ($S$60=Apprenticeships!$A$2:$A$21)*(AA$61=Apprenticeships!$B$2:$B$21), 0),
       MATCH($R76, Apprenticeships!$F$1:$Z$1, 0))</f>
        <v>0</v>
      </c>
      <c r="AB76" s="46" cm="1">
        <f t="array" ref="AB76">INDEX(Apprenticeships!$F$2:$Z$21,
       MATCH(1, ($S$60=Apprenticeships!$A$2:$A$21)*(AB$61=Apprenticeships!$B$2:$B$21), 0),
       MATCH($R76, Apprenticeships!$F$1:$Z$1, 0))</f>
        <v>0</v>
      </c>
    </row>
    <row r="77" spans="18:28" x14ac:dyDescent="0.35">
      <c r="R77" s="57" t="s">
        <v>24</v>
      </c>
      <c r="S77" s="46" cm="1">
        <f t="array" ref="S77">INDEX(Apprenticeships!$F$2:$Z$21,
       MATCH(1, ($S$60=Apprenticeships!$A$2:$A$21)*(S$61=Apprenticeships!$B$2:$B$21), 0),
       MATCH($R77, Apprenticeships!$F$1:$Z$1, 0))</f>
        <v>0</v>
      </c>
      <c r="T77" s="46" cm="1">
        <f t="array" ref="T77">INDEX(Apprenticeships!$F$2:$Z$21,
       MATCH(1, ($S$60=Apprenticeships!$A$2:$A$21)*(T$61=Apprenticeships!$B$2:$B$21), 0),
       MATCH($R77, Apprenticeships!$F$1:$Z$1, 0))</f>
        <v>0</v>
      </c>
      <c r="U77" s="46" cm="1">
        <f t="array" ref="U77">INDEX(Apprenticeships!$F$2:$Z$21,
       MATCH(1, ($S$60=Apprenticeships!$A$2:$A$21)*(U$61=Apprenticeships!$B$2:$B$21), 0),
       MATCH($R77, Apprenticeships!$F$1:$Z$1, 0))</f>
        <v>0</v>
      </c>
      <c r="V77" s="46" cm="1">
        <f t="array" ref="V77">INDEX(Apprenticeships!$F$2:$Z$21,
       MATCH(1, ($S$60=Apprenticeships!$A$2:$A$21)*(V$61=Apprenticeships!$B$2:$B$21), 0),
       MATCH($R77, Apprenticeships!$F$1:$Z$1, 0))</f>
        <v>0</v>
      </c>
      <c r="W77" s="46" cm="1">
        <f t="array" ref="W77">INDEX(Apprenticeships!$F$2:$Z$21,
       MATCH(1, ($S$60=Apprenticeships!$A$2:$A$21)*(W$61=Apprenticeships!$B$2:$B$21), 0),
       MATCH($R77, Apprenticeships!$F$1:$Z$1, 0))</f>
        <v>0</v>
      </c>
      <c r="X77" s="46" cm="1">
        <f t="array" ref="X77">INDEX(Apprenticeships!$F$2:$Z$21,
       MATCH(1, ($S$60=Apprenticeships!$A$2:$A$21)*(X$61=Apprenticeships!$B$2:$B$21), 0),
       MATCH($R77, Apprenticeships!$F$1:$Z$1, 0))</f>
        <v>0</v>
      </c>
      <c r="Y77" s="46" cm="1">
        <f t="array" ref="Y77">INDEX(Apprenticeships!$F$2:$Z$21,
       MATCH(1, ($S$60=Apprenticeships!$A$2:$A$21)*(Y$61=Apprenticeships!$B$2:$B$21), 0),
       MATCH($R77, Apprenticeships!$F$1:$Z$1, 0))</f>
        <v>0</v>
      </c>
      <c r="Z77" s="46" cm="1">
        <f t="array" ref="Z77">INDEX(Apprenticeships!$F$2:$Z$21,
       MATCH(1, ($S$60=Apprenticeships!$A$2:$A$21)*(Z$61=Apprenticeships!$B$2:$B$21), 0),
       MATCH($R77, Apprenticeships!$F$1:$Z$1, 0))</f>
        <v>0</v>
      </c>
      <c r="AA77" s="46" cm="1">
        <f t="array" ref="AA77">INDEX(Apprenticeships!$F$2:$Z$21,
       MATCH(1, ($S$60=Apprenticeships!$A$2:$A$21)*(AA$61=Apprenticeships!$B$2:$B$21), 0),
       MATCH($R77, Apprenticeships!$F$1:$Z$1, 0))</f>
        <v>0</v>
      </c>
      <c r="AB77" s="46" cm="1">
        <f t="array" ref="AB77">INDEX(Apprenticeships!$F$2:$Z$21,
       MATCH(1, ($S$60=Apprenticeships!$A$2:$A$21)*(AB$61=Apprenticeships!$B$2:$B$21), 0),
       MATCH($R77, Apprenticeships!$F$1:$Z$1, 0))</f>
        <v>0</v>
      </c>
    </row>
    <row r="78" spans="18:28" x14ac:dyDescent="0.35">
      <c r="R78" s="57" t="s">
        <v>23</v>
      </c>
      <c r="S78" s="46" cm="1">
        <f t="array" ref="S78">INDEX(Apprenticeships!$F$2:$Z$21,
       MATCH(1, ($S$60=Apprenticeships!$A$2:$A$21)*(S$61=Apprenticeships!$B$2:$B$21), 0),
       MATCH($R78, Apprenticeships!$F$1:$Z$1, 0))</f>
        <v>20.2</v>
      </c>
      <c r="T78" s="46" cm="1">
        <f t="array" ref="T78">INDEX(Apprenticeships!$F$2:$Z$21,
       MATCH(1, ($S$60=Apprenticeships!$A$2:$A$21)*(T$61=Apprenticeships!$B$2:$B$21), 0),
       MATCH($R78, Apprenticeships!$F$1:$Z$1, 0))</f>
        <v>20.2</v>
      </c>
      <c r="U78" s="46" cm="1">
        <f t="array" ref="U78">INDEX(Apprenticeships!$F$2:$Z$21,
       MATCH(1, ($S$60=Apprenticeships!$A$2:$A$21)*(U$61=Apprenticeships!$B$2:$B$21), 0),
       MATCH($R78, Apprenticeships!$F$1:$Z$1, 0))</f>
        <v>7.0711690894530035</v>
      </c>
      <c r="V78" s="46" cm="1">
        <f t="array" ref="V78">INDEX(Apprenticeships!$F$2:$Z$21,
       MATCH(1, ($S$60=Apprenticeships!$A$2:$A$21)*(V$61=Apprenticeships!$B$2:$B$21), 0),
       MATCH($R78, Apprenticeships!$F$1:$Z$1, 0))</f>
        <v>7.0499205161947982</v>
      </c>
      <c r="W78" s="46" cm="1">
        <f t="array" ref="W78">INDEX(Apprenticeships!$F$2:$Z$21,
       MATCH(1, ($S$60=Apprenticeships!$A$2:$A$21)*(W$61=Apprenticeships!$B$2:$B$21), 0),
       MATCH($R78, Apprenticeships!$F$1:$Z$1, 0))</f>
        <v>7.0285676279739757</v>
      </c>
      <c r="X78" s="46" cm="1">
        <f t="array" ref="X78">INDEX(Apprenticeships!$F$2:$Z$21,
       MATCH(1, ($S$60=Apprenticeships!$A$2:$A$21)*(X$61=Apprenticeships!$B$2:$B$21), 0),
       MATCH($R78, Apprenticeships!$F$1:$Z$1, 0))</f>
        <v>7.0138143969511759</v>
      </c>
      <c r="Y78" s="46" cm="1">
        <f t="array" ref="Y78">INDEX(Apprenticeships!$F$2:$Z$21,
       MATCH(1, ($S$60=Apprenticeships!$A$2:$A$21)*(Y$61=Apprenticeships!$B$2:$B$21), 0),
       MATCH($R78, Apprenticeships!$F$1:$Z$1, 0))</f>
        <v>6.9926222571658139</v>
      </c>
      <c r="Z78" s="46" cm="1">
        <f t="array" ref="Z78">INDEX(Apprenticeships!$F$2:$Z$21,
       MATCH(1, ($S$60=Apprenticeships!$A$2:$A$21)*(Z$61=Apprenticeships!$B$2:$B$21), 0),
       MATCH($R78, Apprenticeships!$F$1:$Z$1, 0))</f>
        <v>6.9628566561163918</v>
      </c>
      <c r="AA78" s="46" cm="1">
        <f t="array" ref="AA78">INDEX(Apprenticeships!$F$2:$Z$21,
       MATCH(1, ($S$60=Apprenticeships!$A$2:$A$21)*(AA$61=Apprenticeships!$B$2:$B$21), 0),
       MATCH($R78, Apprenticeships!$F$1:$Z$1, 0))</f>
        <v>6.9344325700003244</v>
      </c>
      <c r="AB78" s="46" cm="1">
        <f t="array" ref="AB78">INDEX(Apprenticeships!$F$2:$Z$21,
       MATCH(1, ($S$60=Apprenticeships!$A$2:$A$21)*(AB$61=Apprenticeships!$B$2:$B$21), 0),
       MATCH($R78, Apprenticeships!$F$1:$Z$1, 0))</f>
        <v>6.9063850895400112</v>
      </c>
    </row>
    <row r="79" spans="18:28" x14ac:dyDescent="0.35">
      <c r="R79" s="57" t="s">
        <v>22</v>
      </c>
      <c r="S79" s="46" cm="1">
        <f t="array" ref="S79">INDEX(Apprenticeships!$F$2:$Z$21,
       MATCH(1, ($S$60=Apprenticeships!$A$2:$A$21)*(S$61=Apprenticeships!$B$2:$B$21), 0),
       MATCH($R79, Apprenticeships!$F$1:$Z$1, 0))</f>
        <v>0</v>
      </c>
      <c r="T79" s="46" cm="1">
        <f t="array" ref="T79">INDEX(Apprenticeships!$F$2:$Z$21,
       MATCH(1, ($S$60=Apprenticeships!$A$2:$A$21)*(T$61=Apprenticeships!$B$2:$B$21), 0),
       MATCH($R79, Apprenticeships!$F$1:$Z$1, 0))</f>
        <v>0</v>
      </c>
      <c r="U79" s="46" cm="1">
        <f t="array" ref="U79">INDEX(Apprenticeships!$F$2:$Z$21,
       MATCH(1, ($S$60=Apprenticeships!$A$2:$A$21)*(U$61=Apprenticeships!$B$2:$B$21), 0),
       MATCH($R79, Apprenticeships!$F$1:$Z$1, 0))</f>
        <v>0</v>
      </c>
      <c r="V79" s="46" cm="1">
        <f t="array" ref="V79">INDEX(Apprenticeships!$F$2:$Z$21,
       MATCH(1, ($S$60=Apprenticeships!$A$2:$A$21)*(V$61=Apprenticeships!$B$2:$B$21), 0),
       MATCH($R79, Apprenticeships!$F$1:$Z$1, 0))</f>
        <v>0</v>
      </c>
      <c r="W79" s="46" cm="1">
        <f t="array" ref="W79">INDEX(Apprenticeships!$F$2:$Z$21,
       MATCH(1, ($S$60=Apprenticeships!$A$2:$A$21)*(W$61=Apprenticeships!$B$2:$B$21), 0),
       MATCH($R79, Apprenticeships!$F$1:$Z$1, 0))</f>
        <v>0</v>
      </c>
      <c r="X79" s="46" cm="1">
        <f t="array" ref="X79">INDEX(Apprenticeships!$F$2:$Z$21,
       MATCH(1, ($S$60=Apprenticeships!$A$2:$A$21)*(X$61=Apprenticeships!$B$2:$B$21), 0),
       MATCH($R79, Apprenticeships!$F$1:$Z$1, 0))</f>
        <v>0</v>
      </c>
      <c r="Y79" s="46" cm="1">
        <f t="array" ref="Y79">INDEX(Apprenticeships!$F$2:$Z$21,
       MATCH(1, ($S$60=Apprenticeships!$A$2:$A$21)*(Y$61=Apprenticeships!$B$2:$B$21), 0),
       MATCH($R79, Apprenticeships!$F$1:$Z$1, 0))</f>
        <v>0</v>
      </c>
      <c r="Z79" s="46" cm="1">
        <f t="array" ref="Z79">INDEX(Apprenticeships!$F$2:$Z$21,
       MATCH(1, ($S$60=Apprenticeships!$A$2:$A$21)*(Z$61=Apprenticeships!$B$2:$B$21), 0),
       MATCH($R79, Apprenticeships!$F$1:$Z$1, 0))</f>
        <v>0</v>
      </c>
      <c r="AA79" s="46" cm="1">
        <f t="array" ref="AA79">INDEX(Apprenticeships!$F$2:$Z$21,
       MATCH(1, ($S$60=Apprenticeships!$A$2:$A$21)*(AA$61=Apprenticeships!$B$2:$B$21), 0),
       MATCH($R79, Apprenticeships!$F$1:$Z$1, 0))</f>
        <v>0</v>
      </c>
      <c r="AB79" s="46" cm="1">
        <f t="array" ref="AB79">INDEX(Apprenticeships!$F$2:$Z$21,
       MATCH(1, ($S$60=Apprenticeships!$A$2:$A$21)*(AB$61=Apprenticeships!$B$2:$B$21), 0),
       MATCH($R79, Apprenticeships!$F$1:$Z$1, 0))</f>
        <v>0</v>
      </c>
    </row>
    <row r="80" spans="18:28" x14ac:dyDescent="0.35">
      <c r="R80" s="57" t="s">
        <v>21</v>
      </c>
      <c r="S80" s="46" cm="1">
        <f t="array" ref="S80">INDEX(Apprenticeships!$F$2:$Z$21,
       MATCH(1, ($S$60=Apprenticeships!$A$2:$A$21)*(S$61=Apprenticeships!$B$2:$B$21), 0),
       MATCH($R80, Apprenticeships!$F$1:$Z$1, 0))</f>
        <v>0</v>
      </c>
      <c r="T80" s="46" cm="1">
        <f t="array" ref="T80">INDEX(Apprenticeships!$F$2:$Z$21,
       MATCH(1, ($S$60=Apprenticeships!$A$2:$A$21)*(T$61=Apprenticeships!$B$2:$B$21), 0),
       MATCH($R80, Apprenticeships!$F$1:$Z$1, 0))</f>
        <v>0</v>
      </c>
      <c r="U80" s="46" cm="1">
        <f t="array" ref="U80">INDEX(Apprenticeships!$F$2:$Z$21,
       MATCH(1, ($S$60=Apprenticeships!$A$2:$A$21)*(U$61=Apprenticeships!$B$2:$B$21), 0),
       MATCH($R80, Apprenticeships!$F$1:$Z$1, 0))</f>
        <v>0</v>
      </c>
      <c r="V80" s="46" cm="1">
        <f t="array" ref="V80">INDEX(Apprenticeships!$F$2:$Z$21,
       MATCH(1, ($S$60=Apprenticeships!$A$2:$A$21)*(V$61=Apprenticeships!$B$2:$B$21), 0),
       MATCH($R80, Apprenticeships!$F$1:$Z$1, 0))</f>
        <v>0</v>
      </c>
      <c r="W80" s="46" cm="1">
        <f t="array" ref="W80">INDEX(Apprenticeships!$F$2:$Z$21,
       MATCH(1, ($S$60=Apprenticeships!$A$2:$A$21)*(W$61=Apprenticeships!$B$2:$B$21), 0),
       MATCH($R80, Apprenticeships!$F$1:$Z$1, 0))</f>
        <v>0</v>
      </c>
      <c r="X80" s="46" cm="1">
        <f t="array" ref="X80">INDEX(Apprenticeships!$F$2:$Z$21,
       MATCH(1, ($S$60=Apprenticeships!$A$2:$A$21)*(X$61=Apprenticeships!$B$2:$B$21), 0),
       MATCH($R80, Apprenticeships!$F$1:$Z$1, 0))</f>
        <v>0</v>
      </c>
      <c r="Y80" s="46" cm="1">
        <f t="array" ref="Y80">INDEX(Apprenticeships!$F$2:$Z$21,
       MATCH(1, ($S$60=Apprenticeships!$A$2:$A$21)*(Y$61=Apprenticeships!$B$2:$B$21), 0),
       MATCH($R80, Apprenticeships!$F$1:$Z$1, 0))</f>
        <v>0</v>
      </c>
      <c r="Z80" s="46" cm="1">
        <f t="array" ref="Z80">INDEX(Apprenticeships!$F$2:$Z$21,
       MATCH(1, ($S$60=Apprenticeships!$A$2:$A$21)*(Z$61=Apprenticeships!$B$2:$B$21), 0),
       MATCH($R80, Apprenticeships!$F$1:$Z$1, 0))</f>
        <v>0</v>
      </c>
      <c r="AA80" s="46" cm="1">
        <f t="array" ref="AA80">INDEX(Apprenticeships!$F$2:$Z$21,
       MATCH(1, ($S$60=Apprenticeships!$A$2:$A$21)*(AA$61=Apprenticeships!$B$2:$B$21), 0),
       MATCH($R80, Apprenticeships!$F$1:$Z$1, 0))</f>
        <v>0</v>
      </c>
      <c r="AB80" s="46" cm="1">
        <f t="array" ref="AB80">INDEX(Apprenticeships!$F$2:$Z$21,
       MATCH(1, ($S$60=Apprenticeships!$A$2:$A$21)*(AB$61=Apprenticeships!$B$2:$B$21), 0),
       MATCH($R80, Apprenticeships!$F$1:$Z$1, 0))</f>
        <v>0</v>
      </c>
    </row>
    <row r="81" spans="18:28" x14ac:dyDescent="0.35">
      <c r="R81" s="57" t="s">
        <v>20</v>
      </c>
      <c r="S81" s="46" cm="1">
        <f t="array" ref="S81">INDEX(Apprenticeships!$F$2:$Z$21,
       MATCH(1, ($S$60=Apprenticeships!$A$2:$A$21)*(S$61=Apprenticeships!$B$2:$B$21), 0),
       MATCH($R81, Apprenticeships!$F$1:$Z$1, 0))</f>
        <v>0</v>
      </c>
      <c r="T81" s="46" cm="1">
        <f t="array" ref="T81">INDEX(Apprenticeships!$F$2:$Z$21,
       MATCH(1, ($S$60=Apprenticeships!$A$2:$A$21)*(T$61=Apprenticeships!$B$2:$B$21), 0),
       MATCH($R81, Apprenticeships!$F$1:$Z$1, 0))</f>
        <v>0</v>
      </c>
      <c r="U81" s="46" cm="1">
        <f t="array" ref="U81">INDEX(Apprenticeships!$F$2:$Z$21,
       MATCH(1, ($S$60=Apprenticeships!$A$2:$A$21)*(U$61=Apprenticeships!$B$2:$B$21), 0),
       MATCH($R81, Apprenticeships!$F$1:$Z$1, 0))</f>
        <v>0</v>
      </c>
      <c r="V81" s="46" cm="1">
        <f t="array" ref="V81">INDEX(Apprenticeships!$F$2:$Z$21,
       MATCH(1, ($S$60=Apprenticeships!$A$2:$A$21)*(V$61=Apprenticeships!$B$2:$B$21), 0),
       MATCH($R81, Apprenticeships!$F$1:$Z$1, 0))</f>
        <v>0</v>
      </c>
      <c r="W81" s="46" cm="1">
        <f t="array" ref="W81">INDEX(Apprenticeships!$F$2:$Z$21,
       MATCH(1, ($S$60=Apprenticeships!$A$2:$A$21)*(W$61=Apprenticeships!$B$2:$B$21), 0),
       MATCH($R81, Apprenticeships!$F$1:$Z$1, 0))</f>
        <v>0</v>
      </c>
      <c r="X81" s="46" cm="1">
        <f t="array" ref="X81">INDEX(Apprenticeships!$F$2:$Z$21,
       MATCH(1, ($S$60=Apprenticeships!$A$2:$A$21)*(X$61=Apprenticeships!$B$2:$B$21), 0),
       MATCH($R81, Apprenticeships!$F$1:$Z$1, 0))</f>
        <v>0</v>
      </c>
      <c r="Y81" s="46" cm="1">
        <f t="array" ref="Y81">INDEX(Apprenticeships!$F$2:$Z$21,
       MATCH(1, ($S$60=Apprenticeships!$A$2:$A$21)*(Y$61=Apprenticeships!$B$2:$B$21), 0),
       MATCH($R81, Apprenticeships!$F$1:$Z$1, 0))</f>
        <v>0</v>
      </c>
      <c r="Z81" s="46" cm="1">
        <f t="array" ref="Z81">INDEX(Apprenticeships!$F$2:$Z$21,
       MATCH(1, ($S$60=Apprenticeships!$A$2:$A$21)*(Z$61=Apprenticeships!$B$2:$B$21), 0),
       MATCH($R81, Apprenticeships!$F$1:$Z$1, 0))</f>
        <v>0</v>
      </c>
      <c r="AA81" s="46" cm="1">
        <f t="array" ref="AA81">INDEX(Apprenticeships!$F$2:$Z$21,
       MATCH(1, ($S$60=Apprenticeships!$A$2:$A$21)*(AA$61=Apprenticeships!$B$2:$B$21), 0),
       MATCH($R81, Apprenticeships!$F$1:$Z$1, 0))</f>
        <v>0</v>
      </c>
      <c r="AB81" s="46" cm="1">
        <f t="array" ref="AB81">INDEX(Apprenticeships!$F$2:$Z$21,
       MATCH(1, ($S$60=Apprenticeships!$A$2:$A$21)*(AB$61=Apprenticeships!$B$2:$B$21), 0),
       MATCH($R81, Apprenticeships!$F$1:$Z$1, 0))</f>
        <v>0</v>
      </c>
    </row>
    <row r="82" spans="18:28" x14ac:dyDescent="0.35">
      <c r="R82" s="57" t="s">
        <v>19</v>
      </c>
      <c r="S82" s="46" cm="1">
        <f t="array" ref="S82">INDEX(Apprenticeships!$F$2:$Z$21,
       MATCH(1, ($S$60=Apprenticeships!$A$2:$A$21)*(S$61=Apprenticeships!$B$2:$B$21), 0),
       MATCH($R82, Apprenticeships!$F$1:$Z$1, 0))</f>
        <v>0</v>
      </c>
      <c r="T82" s="46" cm="1">
        <f t="array" ref="T82">INDEX(Apprenticeships!$F$2:$Z$21,
       MATCH(1, ($S$60=Apprenticeships!$A$2:$A$21)*(T$61=Apprenticeships!$B$2:$B$21), 0),
       MATCH($R82, Apprenticeships!$F$1:$Z$1, 0))</f>
        <v>0</v>
      </c>
      <c r="U82" s="46" cm="1">
        <f t="array" ref="U82">INDEX(Apprenticeships!$F$2:$Z$21,
       MATCH(1, ($S$60=Apprenticeships!$A$2:$A$21)*(U$61=Apprenticeships!$B$2:$B$21), 0),
       MATCH($R82, Apprenticeships!$F$1:$Z$1, 0))</f>
        <v>0</v>
      </c>
      <c r="V82" s="46" cm="1">
        <f t="array" ref="V82">INDEX(Apprenticeships!$F$2:$Z$21,
       MATCH(1, ($S$60=Apprenticeships!$A$2:$A$21)*(V$61=Apprenticeships!$B$2:$B$21), 0),
       MATCH($R82, Apprenticeships!$F$1:$Z$1, 0))</f>
        <v>0</v>
      </c>
      <c r="W82" s="46" cm="1">
        <f t="array" ref="W82">INDEX(Apprenticeships!$F$2:$Z$21,
       MATCH(1, ($S$60=Apprenticeships!$A$2:$A$21)*(W$61=Apprenticeships!$B$2:$B$21), 0),
       MATCH($R82, Apprenticeships!$F$1:$Z$1, 0))</f>
        <v>0</v>
      </c>
      <c r="X82" s="46" cm="1">
        <f t="array" ref="X82">INDEX(Apprenticeships!$F$2:$Z$21,
       MATCH(1, ($S$60=Apprenticeships!$A$2:$A$21)*(X$61=Apprenticeships!$B$2:$B$21), 0),
       MATCH($R82, Apprenticeships!$F$1:$Z$1, 0))</f>
        <v>0</v>
      </c>
      <c r="Y82" s="46" cm="1">
        <f t="array" ref="Y82">INDEX(Apprenticeships!$F$2:$Z$21,
       MATCH(1, ($S$60=Apprenticeships!$A$2:$A$21)*(Y$61=Apprenticeships!$B$2:$B$21), 0),
       MATCH($R82, Apprenticeships!$F$1:$Z$1, 0))</f>
        <v>0</v>
      </c>
      <c r="Z82" s="46" cm="1">
        <f t="array" ref="Z82">INDEX(Apprenticeships!$F$2:$Z$21,
       MATCH(1, ($S$60=Apprenticeships!$A$2:$A$21)*(Z$61=Apprenticeships!$B$2:$B$21), 0),
       MATCH($R82, Apprenticeships!$F$1:$Z$1, 0))</f>
        <v>0</v>
      </c>
      <c r="AA82" s="46" cm="1">
        <f t="array" ref="AA82">INDEX(Apprenticeships!$F$2:$Z$21,
       MATCH(1, ($S$60=Apprenticeships!$A$2:$A$21)*(AA$61=Apprenticeships!$B$2:$B$21), 0),
       MATCH($R82, Apprenticeships!$F$1:$Z$1, 0))</f>
        <v>0</v>
      </c>
      <c r="AB82" s="46" cm="1">
        <f t="array" ref="AB82">INDEX(Apprenticeships!$F$2:$Z$21,
       MATCH(1, ($S$60=Apprenticeships!$A$2:$A$21)*(AB$61=Apprenticeships!$B$2:$B$21), 0),
       MATCH($R82, Apprenticeships!$F$1:$Z$1, 0))</f>
        <v>0</v>
      </c>
    </row>
    <row r="84" spans="18:28" x14ac:dyDescent="0.35">
      <c r="R84" s="58" t="s">
        <v>41</v>
      </c>
      <c r="S84" s="59" t="str">
        <f>Outputs!R8</f>
        <v>Historic Trend Out-Commuting</v>
      </c>
    </row>
    <row r="85" spans="18:28" x14ac:dyDescent="0.35">
      <c r="R85" s="60" t="s">
        <v>61</v>
      </c>
      <c r="S85" s="45" t="s">
        <v>13</v>
      </c>
      <c r="T85" s="45" t="s">
        <v>0</v>
      </c>
      <c r="U85" s="45" t="s">
        <v>1</v>
      </c>
      <c r="V85" s="45" t="s">
        <v>2</v>
      </c>
      <c r="W85" s="45" t="s">
        <v>3</v>
      </c>
      <c r="X85" s="45" t="s">
        <v>4</v>
      </c>
      <c r="Y85" s="45" t="s">
        <v>5</v>
      </c>
      <c r="Z85" s="45" t="s">
        <v>6</v>
      </c>
      <c r="AA85" s="45" t="s">
        <v>7</v>
      </c>
      <c r="AB85" s="45" t="s">
        <v>8</v>
      </c>
    </row>
    <row r="86" spans="18:28" x14ac:dyDescent="0.35">
      <c r="R86" s="57" t="s">
        <v>39</v>
      </c>
      <c r="S86" s="46" cm="1">
        <f t="array" ref="S86">INDEX('Out-Commuting'!$F$2:$Z$31,
       MATCH(1, ($S$84='Out-Commuting'!$A$2:$A$31)*(S$85='Out-Commuting'!$B$2:$B$31), 0),
       MATCH($R86, 'Out-Commuting'!$F$1:$Z$1, 0))</f>
        <v>-160.21763732751137</v>
      </c>
      <c r="T86" s="46" cm="1">
        <f t="array" ref="T86">INDEX('Out-Commuting'!$F$2:$Z$31,
       MATCH(1, ($S$84='Out-Commuting'!$A$2:$A$31)*(T$85='Out-Commuting'!$B$2:$B$31), 0),
       MATCH($R86, 'Out-Commuting'!$F$1:$Z$1, 0))</f>
        <v>-162.33326634109886</v>
      </c>
      <c r="U86" s="46" cm="1">
        <f t="array" ref="U86">INDEX('Out-Commuting'!$F$2:$Z$31,
       MATCH(1, ($S$84='Out-Commuting'!$A$2:$A$31)*(U$85='Out-Commuting'!$B$2:$B$31), 0),
       MATCH($R86, 'Out-Commuting'!$F$1:$Z$1, 0))</f>
        <v>-164.55199487702498</v>
      </c>
      <c r="V86" s="46" cm="1">
        <f t="array" ref="V86">INDEX('Out-Commuting'!$F$2:$Z$31,
       MATCH(1, ($S$84='Out-Commuting'!$A$2:$A$31)*(V$85='Out-Commuting'!$B$2:$B$31), 0),
       MATCH($R86, 'Out-Commuting'!$F$1:$Z$1, 0))</f>
        <v>-166.89287748705587</v>
      </c>
      <c r="W86" s="46" cm="1">
        <f t="array" ref="W86">INDEX('Out-Commuting'!$F$2:$Z$31,
       MATCH(1, ($S$84='Out-Commuting'!$A$2:$A$31)*(W$85='Out-Commuting'!$B$2:$B$31), 0),
       MATCH($R86, 'Out-Commuting'!$F$1:$Z$1, 0))</f>
        <v>-169.40757716512434</v>
      </c>
      <c r="X86" s="46" cm="1">
        <f t="array" ref="X86">INDEX('Out-Commuting'!$F$2:$Z$31,
       MATCH(1, ($S$84='Out-Commuting'!$A$2:$A$31)*(X$85='Out-Commuting'!$B$2:$B$31), 0),
       MATCH($R86, 'Out-Commuting'!$F$1:$Z$1, 0))</f>
        <v>-171.98697575764842</v>
      </c>
      <c r="Y86" s="46" cm="1">
        <f t="array" ref="Y86">INDEX('Out-Commuting'!$F$2:$Z$31,
       MATCH(1, ($S$84='Out-Commuting'!$A$2:$A$31)*(Y$85='Out-Commuting'!$B$2:$B$31), 0),
       MATCH($R86, 'Out-Commuting'!$F$1:$Z$1, 0))</f>
        <v>-174.58796792267975</v>
      </c>
      <c r="Z86" s="46" cm="1">
        <f t="array" ref="Z86">INDEX('Out-Commuting'!$F$2:$Z$31,
       MATCH(1, ($S$84='Out-Commuting'!$A$2:$A$31)*(Z$85='Out-Commuting'!$B$2:$B$31), 0),
       MATCH($R86, 'Out-Commuting'!$F$1:$Z$1, 0))</f>
        <v>-177.2379830624927</v>
      </c>
      <c r="AA86" s="46" cm="1">
        <f t="array" ref="AA86">INDEX('Out-Commuting'!$F$2:$Z$31,
       MATCH(1, ($S$84='Out-Commuting'!$A$2:$A$31)*(AA$85='Out-Commuting'!$B$2:$B$31), 0),
       MATCH($R86, 'Out-Commuting'!$F$1:$Z$1, 0))</f>
        <v>-179.93378779178963</v>
      </c>
      <c r="AB86" s="46" cm="1">
        <f t="array" ref="AB86">INDEX('Out-Commuting'!$F$2:$Z$31,
       MATCH(1, ($S$84='Out-Commuting'!$A$2:$A$31)*(AB$85='Out-Commuting'!$B$2:$B$31), 0),
       MATCH($R86, 'Out-Commuting'!$F$1:$Z$1, 0))</f>
        <v>-182.67982953664335</v>
      </c>
    </row>
    <row r="87" spans="18:28" x14ac:dyDescent="0.35">
      <c r="R87" s="57" t="s">
        <v>38</v>
      </c>
      <c r="S87" s="46" cm="1">
        <f t="array" ref="S87">INDEX('Out-Commuting'!$F$2:$Z$31,
       MATCH(1, ($S$84='Out-Commuting'!$A$2:$A$31)*(S$85='Out-Commuting'!$B$2:$B$31), 0),
       MATCH($R87, 'Out-Commuting'!$F$1:$Z$1, 0))</f>
        <v>-11.383360748991267</v>
      </c>
      <c r="T87" s="46" cm="1">
        <f t="array" ref="T87">INDEX('Out-Commuting'!$F$2:$Z$31,
       MATCH(1, ($S$84='Out-Commuting'!$A$2:$A$31)*(T$85='Out-Commuting'!$B$2:$B$31), 0),
       MATCH($R87, 'Out-Commuting'!$F$1:$Z$1, 0))</f>
        <v>-11.489492162672411</v>
      </c>
      <c r="U87" s="46" cm="1">
        <f t="array" ref="U87">INDEX('Out-Commuting'!$F$2:$Z$31,
       MATCH(1, ($S$84='Out-Commuting'!$A$2:$A$31)*(U$85='Out-Commuting'!$B$2:$B$31), 0),
       MATCH($R87, 'Out-Commuting'!$F$1:$Z$1, 0))</f>
        <v>-11.601912543353722</v>
      </c>
      <c r="V87" s="46" cm="1">
        <f t="array" ref="V87">INDEX('Out-Commuting'!$F$2:$Z$31,
       MATCH(1, ($S$84='Out-Commuting'!$A$2:$A$31)*(V$85='Out-Commuting'!$B$2:$B$31), 0),
       MATCH($R87, 'Out-Commuting'!$F$1:$Z$1, 0))</f>
        <v>-11.721882619187998</v>
      </c>
      <c r="W87" s="46" cm="1">
        <f t="array" ref="W87">INDEX('Out-Commuting'!$F$2:$Z$31,
       MATCH(1, ($S$84='Out-Commuting'!$A$2:$A$31)*(W$85='Out-Commuting'!$B$2:$B$31), 0),
       MATCH($R87, 'Out-Commuting'!$F$1:$Z$1, 0))</f>
        <v>-11.85292473206429</v>
      </c>
      <c r="X87" s="46" cm="1">
        <f t="array" ref="X87">INDEX('Out-Commuting'!$F$2:$Z$31,
       MATCH(1, ($S$84='Out-Commuting'!$A$2:$A$31)*(X$85='Out-Commuting'!$B$2:$B$31), 0),
       MATCH($R87, 'Out-Commuting'!$F$1:$Z$1, 0))</f>
        <v>-11.987300291907614</v>
      </c>
      <c r="Y87" s="46" cm="1">
        <f t="array" ref="Y87">INDEX('Out-Commuting'!$F$2:$Z$31,
       MATCH(1, ($S$84='Out-Commuting'!$A$2:$A$31)*(Y$85='Out-Commuting'!$B$2:$B$31), 0),
       MATCH($R87, 'Out-Commuting'!$F$1:$Z$1, 0))</f>
        <v>-12.121971676781675</v>
      </c>
      <c r="Z87" s="46" cm="1">
        <f t="array" ref="Z87">INDEX('Out-Commuting'!$F$2:$Z$31,
       MATCH(1, ($S$84='Out-Commuting'!$A$2:$A$31)*(Z$85='Out-Commuting'!$B$2:$B$31), 0),
       MATCH($R87, 'Out-Commuting'!$F$1:$Z$1, 0))</f>
        <v>-12.258826084441855</v>
      </c>
      <c r="AA87" s="46" cm="1">
        <f t="array" ref="AA87">INDEX('Out-Commuting'!$F$2:$Z$31,
       MATCH(1, ($S$84='Out-Commuting'!$A$2:$A$31)*(AA$85='Out-Commuting'!$B$2:$B$31), 0),
       MATCH($R87, 'Out-Commuting'!$F$1:$Z$1, 0))</f>
        <v>-12.397609041049281</v>
      </c>
      <c r="AB87" s="46" cm="1">
        <f t="array" ref="AB87">INDEX('Out-Commuting'!$F$2:$Z$31,
       MATCH(1, ($S$84='Out-Commuting'!$A$2:$A$31)*(AB$85='Out-Commuting'!$B$2:$B$31), 0),
       MATCH($R87, 'Out-Commuting'!$F$1:$Z$1, 0))</f>
        <v>-12.538596934909615</v>
      </c>
    </row>
    <row r="88" spans="18:28" x14ac:dyDescent="0.35">
      <c r="R88" s="57" t="s">
        <v>37</v>
      </c>
      <c r="S88" s="46" cm="1">
        <f t="array" ref="S88">INDEX('Out-Commuting'!$F$2:$Z$31,
       MATCH(1, ($S$84='Out-Commuting'!$A$2:$A$31)*(S$85='Out-Commuting'!$B$2:$B$31), 0),
       MATCH($R88, 'Out-Commuting'!$F$1:$Z$1, 0))</f>
        <v>-295.55473846210759</v>
      </c>
      <c r="T88" s="46" cm="1">
        <f t="array" ref="T88">INDEX('Out-Commuting'!$F$2:$Z$31,
       MATCH(1, ($S$84='Out-Commuting'!$A$2:$A$31)*(T$85='Out-Commuting'!$B$2:$B$31), 0),
       MATCH($R88, 'Out-Commuting'!$F$1:$Z$1, 0))</f>
        <v>-298.31030800829137</v>
      </c>
      <c r="U88" s="46" cm="1">
        <f t="array" ref="U88">INDEX('Out-Commuting'!$F$2:$Z$31,
       MATCH(1, ($S$84='Out-Commuting'!$A$2:$A$31)*(U$85='Out-Commuting'!$B$2:$B$31), 0),
       MATCH($R88, 'Out-Commuting'!$F$1:$Z$1, 0))</f>
        <v>-301.22916272463863</v>
      </c>
      <c r="V88" s="46" cm="1">
        <f t="array" ref="V88">INDEX('Out-Commuting'!$F$2:$Z$31,
       MATCH(1, ($S$84='Out-Commuting'!$A$2:$A$31)*(V$85='Out-Commuting'!$B$2:$B$31), 0),
       MATCH($R88, 'Out-Commuting'!$F$1:$Z$1, 0))</f>
        <v>-304.34403584237066</v>
      </c>
      <c r="W88" s="46" cm="1">
        <f t="array" ref="W88">INDEX('Out-Commuting'!$F$2:$Z$31,
       MATCH(1, ($S$84='Out-Commuting'!$A$2:$A$31)*(W$85='Out-Commuting'!$B$2:$B$31), 0),
       MATCH($R88, 'Out-Commuting'!$F$1:$Z$1, 0))</f>
        <v>-307.74638056750871</v>
      </c>
      <c r="X88" s="46" cm="1">
        <f t="array" ref="X88">INDEX('Out-Commuting'!$F$2:$Z$31,
       MATCH(1, ($S$84='Out-Commuting'!$A$2:$A$31)*(X$85='Out-Commuting'!$B$2:$B$31), 0),
       MATCH($R88, 'Out-Commuting'!$F$1:$Z$1, 0))</f>
        <v>-311.23527407804005</v>
      </c>
      <c r="Y88" s="46" cm="1">
        <f t="array" ref="Y88">INDEX('Out-Commuting'!$F$2:$Z$31,
       MATCH(1, ($S$84='Out-Commuting'!$A$2:$A$31)*(Y$85='Out-Commuting'!$B$2:$B$31), 0),
       MATCH($R88, 'Out-Commuting'!$F$1:$Z$1, 0))</f>
        <v>-314.73184831586434</v>
      </c>
      <c r="Z88" s="46" cm="1">
        <f t="array" ref="Z88">INDEX('Out-Commuting'!$F$2:$Z$31,
       MATCH(1, ($S$84='Out-Commuting'!$A$2:$A$31)*(Z$85='Out-Commuting'!$B$2:$B$31), 0),
       MATCH($R88, 'Out-Commuting'!$F$1:$Z$1, 0))</f>
        <v>-318.28510201266704</v>
      </c>
      <c r="AA88" s="46" cm="1">
        <f t="array" ref="AA88">INDEX('Out-Commuting'!$F$2:$Z$31,
       MATCH(1, ($S$84='Out-Commuting'!$A$2:$A$31)*(AA$85='Out-Commuting'!$B$2:$B$31), 0),
       MATCH($R88, 'Out-Commuting'!$F$1:$Z$1, 0))</f>
        <v>-321.88842807318389</v>
      </c>
      <c r="AB88" s="46" cm="1">
        <f t="array" ref="AB88">INDEX('Out-Commuting'!$F$2:$Z$31,
       MATCH(1, ($S$84='Out-Commuting'!$A$2:$A$31)*(AB$85='Out-Commuting'!$B$2:$B$31), 0),
       MATCH($R88, 'Out-Commuting'!$F$1:$Z$1, 0))</f>
        <v>-325.5490025744275</v>
      </c>
    </row>
    <row r="89" spans="18:28" x14ac:dyDescent="0.35">
      <c r="R89" s="57" t="s">
        <v>36</v>
      </c>
      <c r="S89" s="46" cm="1">
        <f t="array" ref="S89">INDEX('Out-Commuting'!$F$2:$Z$31,
       MATCH(1, ($S$84='Out-Commuting'!$A$2:$A$31)*(S$85='Out-Commuting'!$B$2:$B$31), 0),
       MATCH($R89, 'Out-Commuting'!$F$1:$Z$1, 0))</f>
        <v>-30.314869312530778</v>
      </c>
      <c r="T89" s="46" cm="1">
        <f t="array" ref="T89">INDEX('Out-Commuting'!$F$2:$Z$31,
       MATCH(1, ($S$84='Out-Commuting'!$A$2:$A$31)*(T$85='Out-Commuting'!$B$2:$B$31), 0),
       MATCH($R89, 'Out-Commuting'!$F$1:$Z$1, 0))</f>
        <v>-30.597506400702045</v>
      </c>
      <c r="U89" s="46" cm="1">
        <f t="array" ref="U89">INDEX('Out-Commuting'!$F$2:$Z$31,
       MATCH(1, ($S$84='Out-Commuting'!$A$2:$A$31)*(U$85='Out-Commuting'!$B$2:$B$31), 0),
       MATCH($R89, 'Out-Commuting'!$F$1:$Z$1, 0))</f>
        <v>-30.896891549215496</v>
      </c>
      <c r="V89" s="46" cm="1">
        <f t="array" ref="V89">INDEX('Out-Commuting'!$F$2:$Z$31,
       MATCH(1, ($S$84='Out-Commuting'!$A$2:$A$31)*(V$85='Out-Commuting'!$B$2:$B$31), 0),
       MATCH($R89, 'Out-Commuting'!$F$1:$Z$1, 0))</f>
        <v>-31.216382185638732</v>
      </c>
      <c r="W89" s="46" cm="1">
        <f t="array" ref="W89">INDEX('Out-Commuting'!$F$2:$Z$31,
       MATCH(1, ($S$84='Out-Commuting'!$A$2:$A$31)*(W$85='Out-Commuting'!$B$2:$B$31), 0),
       MATCH($R89, 'Out-Commuting'!$F$1:$Z$1, 0))</f>
        <v>-31.565358609550689</v>
      </c>
      <c r="X89" s="46" cm="1">
        <f t="array" ref="X89">INDEX('Out-Commuting'!$F$2:$Z$31,
       MATCH(1, ($S$84='Out-Commuting'!$A$2:$A$31)*(X$85='Out-Commuting'!$B$2:$B$31), 0),
       MATCH($R89, 'Out-Commuting'!$F$1:$Z$1, 0))</f>
        <v>-31.923212289608173</v>
      </c>
      <c r="Y89" s="46" cm="1">
        <f t="array" ref="Y89">INDEX('Out-Commuting'!$F$2:$Z$31,
       MATCH(1, ($S$84='Out-Commuting'!$A$2:$A$31)*(Y$85='Out-Commuting'!$B$2:$B$31), 0),
       MATCH($R89, 'Out-Commuting'!$F$1:$Z$1, 0))</f>
        <v>-32.281853777180856</v>
      </c>
      <c r="Z89" s="46" cm="1">
        <f t="array" ref="Z89">INDEX('Out-Commuting'!$F$2:$Z$31,
       MATCH(1, ($S$84='Out-Commuting'!$A$2:$A$31)*(Z$85='Out-Commuting'!$B$2:$B$31), 0),
       MATCH($R89, 'Out-Commuting'!$F$1:$Z$1, 0))</f>
        <v>-32.646308842301224</v>
      </c>
      <c r="AA89" s="46" cm="1">
        <f t="array" ref="AA89">INDEX('Out-Commuting'!$F$2:$Z$31,
       MATCH(1, ($S$84='Out-Commuting'!$A$2:$A$31)*(AA$85='Out-Commuting'!$B$2:$B$31), 0),
       MATCH($R89, 'Out-Commuting'!$F$1:$Z$1, 0))</f>
        <v>-33.015899799236628</v>
      </c>
      <c r="AB89" s="46" cm="1">
        <f t="array" ref="AB89">INDEX('Out-Commuting'!$F$2:$Z$31,
       MATCH(1, ($S$84='Out-Commuting'!$A$2:$A$31)*(AB$85='Out-Commuting'!$B$2:$B$31), 0),
       MATCH($R89, 'Out-Commuting'!$F$1:$Z$1, 0))</f>
        <v>-33.391362693830722</v>
      </c>
    </row>
    <row r="90" spans="18:28" x14ac:dyDescent="0.35">
      <c r="R90" s="57" t="s">
        <v>35</v>
      </c>
      <c r="S90" s="46" cm="1">
        <f t="array" ref="S90">INDEX('Out-Commuting'!$F$2:$Z$31,
       MATCH(1, ($S$84='Out-Commuting'!$A$2:$A$31)*(S$85='Out-Commuting'!$B$2:$B$31), 0),
       MATCH($R90, 'Out-Commuting'!$F$1:$Z$1, 0))</f>
        <v>-18.161373833809098</v>
      </c>
      <c r="T90" s="46" cm="1">
        <f t="array" ref="T90">INDEX('Out-Commuting'!$F$2:$Z$31,
       MATCH(1, ($S$84='Out-Commuting'!$A$2:$A$31)*(T$85='Out-Commuting'!$B$2:$B$31), 0),
       MATCH($R90, 'Out-Commuting'!$F$1:$Z$1, 0))</f>
        <v>-18.330699248497787</v>
      </c>
      <c r="U90" s="46" cm="1">
        <f t="array" ref="U90">INDEX('Out-Commuting'!$F$2:$Z$31,
       MATCH(1, ($S$84='Out-Commuting'!$A$2:$A$31)*(U$85='Out-Commuting'!$B$2:$B$31), 0),
       MATCH($R90, 'Out-Commuting'!$F$1:$Z$1, 0))</f>
        <v>-18.510058280080209</v>
      </c>
      <c r="V90" s="46" cm="1">
        <f t="array" ref="V90">INDEX('Out-Commuting'!$F$2:$Z$31,
       MATCH(1, ($S$84='Out-Commuting'!$A$2:$A$31)*(V$85='Out-Commuting'!$B$2:$B$31), 0),
       MATCH($R90, 'Out-Commuting'!$F$1:$Z$1, 0))</f>
        <v>-18.701462334132504</v>
      </c>
      <c r="W90" s="46" cm="1">
        <f t="array" ref="W90">INDEX('Out-Commuting'!$F$2:$Z$31,
       MATCH(1, ($S$84='Out-Commuting'!$A$2:$A$31)*(W$85='Out-Commuting'!$B$2:$B$31), 0),
       MATCH($R90, 'Out-Commuting'!$F$1:$Z$1, 0))</f>
        <v>-18.910531066328261</v>
      </c>
      <c r="X90" s="46" cm="1">
        <f t="array" ref="X90">INDEX('Out-Commuting'!$F$2:$Z$31,
       MATCH(1, ($S$84='Out-Commuting'!$A$2:$A$31)*(X$85='Out-Commuting'!$B$2:$B$31), 0),
       MATCH($R90, 'Out-Commuting'!$F$1:$Z$1, 0))</f>
        <v>-19.124918085263616</v>
      </c>
      <c r="Y90" s="46" cm="1">
        <f t="array" ref="Y90">INDEX('Out-Commuting'!$F$2:$Z$31,
       MATCH(1, ($S$84='Out-Commuting'!$A$2:$A$31)*(Y$85='Out-Commuting'!$B$2:$B$31), 0),
       MATCH($R90, 'Out-Commuting'!$F$1:$Z$1, 0))</f>
        <v>-19.339777072810978</v>
      </c>
      <c r="Z90" s="46" cm="1">
        <f t="array" ref="Z90">INDEX('Out-Commuting'!$F$2:$Z$31,
       MATCH(1, ($S$84='Out-Commuting'!$A$2:$A$31)*(Z$85='Out-Commuting'!$B$2:$B$31), 0),
       MATCH($R90, 'Out-Commuting'!$F$1:$Z$1, 0))</f>
        <v>-19.558118923967832</v>
      </c>
      <c r="AA90" s="46" cm="1">
        <f t="array" ref="AA90">INDEX('Out-Commuting'!$F$2:$Z$31,
       MATCH(1, ($S$84='Out-Commuting'!$A$2:$A$31)*(AA$85='Out-Commuting'!$B$2:$B$31), 0),
       MATCH($R90, 'Out-Commuting'!$F$1:$Z$1, 0))</f>
        <v>-19.77953764312176</v>
      </c>
      <c r="AB90" s="46" cm="1">
        <f t="array" ref="AB90">INDEX('Out-Commuting'!$F$2:$Z$31,
       MATCH(1, ($S$84='Out-Commuting'!$A$2:$A$31)*(AB$85='Out-Commuting'!$B$2:$B$31), 0),
       MATCH($R90, 'Out-Commuting'!$F$1:$Z$1, 0))</f>
        <v>-20.004474188918735</v>
      </c>
    </row>
    <row r="91" spans="18:28" x14ac:dyDescent="0.35">
      <c r="R91" s="57" t="s">
        <v>34</v>
      </c>
      <c r="S91" s="46" cm="1">
        <f t="array" ref="S91">INDEX('Out-Commuting'!$F$2:$Z$31,
       MATCH(1, ($S$84='Out-Commuting'!$A$2:$A$31)*(S$85='Out-Commuting'!$B$2:$B$31), 0),
       MATCH($R91, 'Out-Commuting'!$F$1:$Z$1, 0))</f>
        <v>-14.096685404337538</v>
      </c>
      <c r="T91" s="46" cm="1">
        <f t="array" ref="T91">INDEX('Out-Commuting'!$F$2:$Z$31,
       MATCH(1, ($S$84='Out-Commuting'!$A$2:$A$31)*(T$85='Out-Commuting'!$B$2:$B$31), 0),
       MATCH($R91, 'Out-Commuting'!$F$1:$Z$1, 0))</f>
        <v>-14.228114178595902</v>
      </c>
      <c r="U91" s="46" cm="1">
        <f t="array" ref="U91">INDEX('Out-Commuting'!$F$2:$Z$31,
       MATCH(1, ($S$84='Out-Commuting'!$A$2:$A$31)*(U$85='Out-Commuting'!$B$2:$B$31), 0),
       MATCH($R91, 'Out-Commuting'!$F$1:$Z$1, 0))</f>
        <v>-14.367330950728922</v>
      </c>
      <c r="V91" s="46" cm="1">
        <f t="array" ref="V91">INDEX('Out-Commuting'!$F$2:$Z$31,
       MATCH(1, ($S$84='Out-Commuting'!$A$2:$A$31)*(V$85='Out-Commuting'!$B$2:$B$31), 0),
       MATCH($R91, 'Out-Commuting'!$F$1:$Z$1, 0))</f>
        <v>-14.515896954588564</v>
      </c>
      <c r="W91" s="46" cm="1">
        <f t="array" ref="W91">INDEX('Out-Commuting'!$F$2:$Z$31,
       MATCH(1, ($S$84='Out-Commuting'!$A$2:$A$31)*(W$85='Out-Commuting'!$B$2:$B$31), 0),
       MATCH($R91, 'Out-Commuting'!$F$1:$Z$1, 0))</f>
        <v>-14.678174113388128</v>
      </c>
      <c r="X91" s="46" cm="1">
        <f t="array" ref="X91">INDEX('Out-Commuting'!$F$2:$Z$31,
       MATCH(1, ($S$84='Out-Commuting'!$A$2:$A$31)*(X$85='Out-Commuting'!$B$2:$B$31), 0),
       MATCH($R91, 'Out-Commuting'!$F$1:$Z$1, 0))</f>
        <v>-14.844579275704616</v>
      </c>
      <c r="Y91" s="46" cm="1">
        <f t="array" ref="Y91">INDEX('Out-Commuting'!$F$2:$Z$31,
       MATCH(1, ($S$84='Out-Commuting'!$A$2:$A$31)*(Y$85='Out-Commuting'!$B$2:$B$31), 0),
       MATCH($R91, 'Out-Commuting'!$F$1:$Z$1, 0))</f>
        <v>-15.011350775562809</v>
      </c>
      <c r="Z91" s="46" cm="1">
        <f t="array" ref="Z91">INDEX('Out-Commuting'!$F$2:$Z$31,
       MATCH(1, ($S$84='Out-Commuting'!$A$2:$A$31)*(Z$85='Out-Commuting'!$B$2:$B$31), 0),
       MATCH($R91, 'Out-Commuting'!$F$1:$Z$1, 0))</f>
        <v>-15.18082564098456</v>
      </c>
      <c r="AA91" s="46" cm="1">
        <f t="array" ref="AA91">INDEX('Out-Commuting'!$F$2:$Z$31,
       MATCH(1, ($S$84='Out-Commuting'!$A$2:$A$31)*(AA$85='Out-Commuting'!$B$2:$B$31), 0),
       MATCH($R91, 'Out-Commuting'!$F$1:$Z$1, 0))</f>
        <v>-15.35268874204213</v>
      </c>
      <c r="AB91" s="46" cm="1">
        <f t="array" ref="AB91">INDEX('Out-Commuting'!$F$2:$Z$31,
       MATCH(1, ($S$84='Out-Commuting'!$A$2:$A$31)*(AB$85='Out-Commuting'!$B$2:$B$31), 0),
       MATCH($R91, 'Out-Commuting'!$F$1:$Z$1, 0))</f>
        <v>-15.527282346636925</v>
      </c>
    </row>
    <row r="92" spans="18:28" x14ac:dyDescent="0.35">
      <c r="R92" s="57" t="s">
        <v>33</v>
      </c>
      <c r="S92" s="46" cm="1">
        <f t="array" ref="S92">INDEX('Out-Commuting'!$F$2:$Z$31,
       MATCH(1, ($S$84='Out-Commuting'!$A$2:$A$31)*(S$85='Out-Commuting'!$B$2:$B$31), 0),
       MATCH($R92, 'Out-Commuting'!$F$1:$Z$1, 0))</f>
        <v>-168.42512162544392</v>
      </c>
      <c r="T92" s="46" cm="1">
        <f t="array" ref="T92">INDEX('Out-Commuting'!$F$2:$Z$31,
       MATCH(1, ($S$84='Out-Commuting'!$A$2:$A$31)*(T$85='Out-Commuting'!$B$2:$B$31), 0),
       MATCH($R92, 'Out-Commuting'!$F$1:$Z$1, 0))</f>
        <v>-169.99541326880686</v>
      </c>
      <c r="U92" s="46" cm="1">
        <f t="array" ref="U92">INDEX('Out-Commuting'!$F$2:$Z$31,
       MATCH(1, ($S$84='Out-Commuting'!$A$2:$A$31)*(U$85='Out-Commuting'!$B$2:$B$31), 0),
       MATCH($R92, 'Out-Commuting'!$F$1:$Z$1, 0))</f>
        <v>-171.65875476407717</v>
      </c>
      <c r="V92" s="46" cm="1">
        <f t="array" ref="V92">INDEX('Out-Commuting'!$F$2:$Z$31,
       MATCH(1, ($S$84='Out-Commuting'!$A$2:$A$31)*(V$85='Out-Commuting'!$B$2:$B$31), 0),
       MATCH($R92, 'Out-Commuting'!$F$1:$Z$1, 0))</f>
        <v>-173.43379950344311</v>
      </c>
      <c r="W92" s="46" cm="1">
        <f t="array" ref="W92">INDEX('Out-Commuting'!$F$2:$Z$31,
       MATCH(1, ($S$84='Out-Commuting'!$A$2:$A$31)*(W$85='Out-Commuting'!$B$2:$B$31), 0),
       MATCH($R92, 'Out-Commuting'!$F$1:$Z$1, 0))</f>
        <v>-175.3726631032109</v>
      </c>
      <c r="X92" s="46" cm="1">
        <f t="array" ref="X92">INDEX('Out-Commuting'!$F$2:$Z$31,
       MATCH(1, ($S$84='Out-Commuting'!$A$2:$A$31)*(X$85='Out-Commuting'!$B$2:$B$31), 0),
       MATCH($R92, 'Out-Commuting'!$F$1:$Z$1, 0))</f>
        <v>-177.36084748119475</v>
      </c>
      <c r="Y92" s="46" cm="1">
        <f t="array" ref="Y92">INDEX('Out-Commuting'!$F$2:$Z$31,
       MATCH(1, ($S$84='Out-Commuting'!$A$2:$A$31)*(Y$85='Out-Commuting'!$B$2:$B$31), 0),
       MATCH($R92, 'Out-Commuting'!$F$1:$Z$1, 0))</f>
        <v>-179.35340880618747</v>
      </c>
      <c r="Z92" s="46" cm="1">
        <f t="array" ref="Z92">INDEX('Out-Commuting'!$F$2:$Z$31,
       MATCH(1, ($S$84='Out-Commuting'!$A$2:$A$31)*(Z$85='Out-Commuting'!$B$2:$B$31), 0),
       MATCH($R92, 'Out-Commuting'!$F$1:$Z$1, 0))</f>
        <v>-181.37826954489216</v>
      </c>
      <c r="AA92" s="46" cm="1">
        <f t="array" ref="AA92">INDEX('Out-Commuting'!$F$2:$Z$31,
       MATCH(1, ($S$84='Out-Commuting'!$A$2:$A$31)*(AA$85='Out-Commuting'!$B$2:$B$31), 0),
       MATCH($R92, 'Out-Commuting'!$F$1:$Z$1, 0))</f>
        <v>-183.43166457133154</v>
      </c>
      <c r="AB92" s="46" cm="1">
        <f t="array" ref="AB92">INDEX('Out-Commuting'!$F$2:$Z$31,
       MATCH(1, ($S$84='Out-Commuting'!$A$2:$A$31)*(AB$85='Out-Commuting'!$B$2:$B$31), 0),
       MATCH($R92, 'Out-Commuting'!$F$1:$Z$1, 0))</f>
        <v>-185.51768325199635</v>
      </c>
    </row>
    <row r="93" spans="18:28" x14ac:dyDescent="0.35">
      <c r="R93" s="57" t="s">
        <v>32</v>
      </c>
      <c r="S93" s="46" cm="1">
        <f t="array" ref="S93">INDEX('Out-Commuting'!$F$2:$Z$31,
       MATCH(1, ($S$84='Out-Commuting'!$A$2:$A$31)*(S$85='Out-Commuting'!$B$2:$B$31), 0),
       MATCH($R93, 'Out-Commuting'!$F$1:$Z$1, 0))</f>
        <v>-66.634945423570997</v>
      </c>
      <c r="T93" s="46" cm="1">
        <f t="array" ref="T93">INDEX('Out-Commuting'!$F$2:$Z$31,
       MATCH(1, ($S$84='Out-Commuting'!$A$2:$A$31)*(T$85='Out-Commuting'!$B$2:$B$31), 0),
       MATCH($R93, 'Out-Commuting'!$F$1:$Z$1, 0))</f>
        <v>-67.256208433178784</v>
      </c>
      <c r="U93" s="46" cm="1">
        <f t="array" ref="U93">INDEX('Out-Commuting'!$F$2:$Z$31,
       MATCH(1, ($S$84='Out-Commuting'!$A$2:$A$31)*(U$85='Out-Commuting'!$B$2:$B$31), 0),
       MATCH($R93, 'Out-Commuting'!$F$1:$Z$1, 0))</f>
        <v>-67.914285260960952</v>
      </c>
      <c r="V93" s="46" cm="1">
        <f t="array" ref="V93">INDEX('Out-Commuting'!$F$2:$Z$31,
       MATCH(1, ($S$84='Out-Commuting'!$A$2:$A$31)*(V$85='Out-Commuting'!$B$2:$B$31), 0),
       MATCH($R93, 'Out-Commuting'!$F$1:$Z$1, 0))</f>
        <v>-68.616555849757589</v>
      </c>
      <c r="W93" s="46" cm="1">
        <f t="array" ref="W93">INDEX('Out-Commuting'!$F$2:$Z$31,
       MATCH(1, ($S$84='Out-Commuting'!$A$2:$A$31)*(W$85='Out-Commuting'!$B$2:$B$31), 0),
       MATCH($R93, 'Out-Commuting'!$F$1:$Z$1, 0))</f>
        <v>-69.383638983837741</v>
      </c>
      <c r="X93" s="46" cm="1">
        <f t="array" ref="X93">INDEX('Out-Commuting'!$F$2:$Z$31,
       MATCH(1, ($S$84='Out-Commuting'!$A$2:$A$31)*(X$85='Out-Commuting'!$B$2:$B$31), 0),
       MATCH($R93, 'Out-Commuting'!$F$1:$Z$1, 0))</f>
        <v>-70.170235165217221</v>
      </c>
      <c r="Y93" s="46" cm="1">
        <f t="array" ref="Y93">INDEX('Out-Commuting'!$F$2:$Z$31,
       MATCH(1, ($S$84='Out-Commuting'!$A$2:$A$31)*(Y$85='Out-Commuting'!$B$2:$B$31), 0),
       MATCH($R93, 'Out-Commuting'!$F$1:$Z$1, 0))</f>
        <v>-70.958563021908844</v>
      </c>
      <c r="Z93" s="46" cm="1">
        <f t="array" ref="Z93">INDEX('Out-Commuting'!$F$2:$Z$31,
       MATCH(1, ($S$84='Out-Commuting'!$A$2:$A$31)*(Z$85='Out-Commuting'!$B$2:$B$31), 0),
       MATCH($R93, 'Out-Commuting'!$F$1:$Z$1, 0))</f>
        <v>-71.759669671034359</v>
      </c>
      <c r="AA93" s="46" cm="1">
        <f t="array" ref="AA93">INDEX('Out-Commuting'!$F$2:$Z$31,
       MATCH(1, ($S$84='Out-Commuting'!$A$2:$A$31)*(AA$85='Out-Commuting'!$B$2:$B$31), 0),
       MATCH($R93, 'Out-Commuting'!$F$1:$Z$1, 0))</f>
        <v>-72.572065495358643</v>
      </c>
      <c r="AB93" s="46" cm="1">
        <f t="array" ref="AB93">INDEX('Out-Commuting'!$F$2:$Z$31,
       MATCH(1, ($S$84='Out-Commuting'!$A$2:$A$31)*(AB$85='Out-Commuting'!$B$2:$B$31), 0),
       MATCH($R93, 'Out-Commuting'!$F$1:$Z$1, 0))</f>
        <v>-73.397368393151822</v>
      </c>
    </row>
    <row r="94" spans="18:28" x14ac:dyDescent="0.35">
      <c r="R94" s="57" t="s">
        <v>31</v>
      </c>
      <c r="S94" s="46" cm="1">
        <f t="array" ref="S94">INDEX('Out-Commuting'!$F$2:$Z$31,
       MATCH(1, ($S$84='Out-Commuting'!$A$2:$A$31)*(S$85='Out-Commuting'!$B$2:$B$31), 0),
       MATCH($R94, 'Out-Commuting'!$F$1:$Z$1, 0))</f>
        <v>-100.23348701611783</v>
      </c>
      <c r="T94" s="46" cm="1">
        <f t="array" ref="T94">INDEX('Out-Commuting'!$F$2:$Z$31,
       MATCH(1, ($S$84='Out-Commuting'!$A$2:$A$31)*(T$85='Out-Commuting'!$B$2:$B$31), 0),
       MATCH($R94, 'Out-Commuting'!$F$1:$Z$1, 0))</f>
        <v>-101.16800204289969</v>
      </c>
      <c r="U94" s="46" cm="1">
        <f t="array" ref="U94">INDEX('Out-Commuting'!$F$2:$Z$31,
       MATCH(1, ($S$84='Out-Commuting'!$A$2:$A$31)*(U$85='Out-Commuting'!$B$2:$B$31), 0),
       MATCH($R94, 'Out-Commuting'!$F$1:$Z$1, 0))</f>
        <v>-102.15789307910933</v>
      </c>
      <c r="V94" s="46" cm="1">
        <f t="array" ref="V94">INDEX('Out-Commuting'!$F$2:$Z$31,
       MATCH(1, ($S$84='Out-Commuting'!$A$2:$A$31)*(V$85='Out-Commuting'!$B$2:$B$31), 0),
       MATCH($R94, 'Out-Commuting'!$F$1:$Z$1, 0))</f>
        <v>-103.21426116790272</v>
      </c>
      <c r="W94" s="46" cm="1">
        <f t="array" ref="W94">INDEX('Out-Commuting'!$F$2:$Z$31,
       MATCH(1, ($S$84='Out-Commuting'!$A$2:$A$31)*(W$85='Out-Commuting'!$B$2:$B$31), 0),
       MATCH($R94, 'Out-Commuting'!$F$1:$Z$1, 0))</f>
        <v>-104.36812145654501</v>
      </c>
      <c r="X94" s="46" cm="1">
        <f t="array" ref="X94">INDEX('Out-Commuting'!$F$2:$Z$31,
       MATCH(1, ($S$84='Out-Commuting'!$A$2:$A$31)*(X$85='Out-Commuting'!$B$2:$B$31), 0),
       MATCH($R94, 'Out-Commuting'!$F$1:$Z$1, 0))</f>
        <v>-105.5513336229549</v>
      </c>
      <c r="Y94" s="46" cm="1">
        <f t="array" ref="Y94">INDEX('Out-Commuting'!$F$2:$Z$31,
       MATCH(1, ($S$84='Out-Commuting'!$A$2:$A$31)*(Y$85='Out-Commuting'!$B$2:$B$31), 0),
       MATCH($R94, 'Out-Commuting'!$F$1:$Z$1, 0))</f>
        <v>-106.73715060660913</v>
      </c>
      <c r="Z94" s="46" cm="1">
        <f t="array" ref="Z94">INDEX('Out-Commuting'!$F$2:$Z$31,
       MATCH(1, ($S$84='Out-Commuting'!$A$2:$A$31)*(Z$85='Out-Commuting'!$B$2:$B$31), 0),
       MATCH($R94, 'Out-Commuting'!$F$1:$Z$1, 0))</f>
        <v>-107.94218968037484</v>
      </c>
      <c r="AA94" s="46" cm="1">
        <f t="array" ref="AA94">INDEX('Out-Commuting'!$F$2:$Z$31,
       MATCH(1, ($S$84='Out-Commuting'!$A$2:$A$31)*(AA$85='Out-Commuting'!$B$2:$B$31), 0),
       MATCH($R94, 'Out-Commuting'!$F$1:$Z$1, 0))</f>
        <v>-109.1642101351339</v>
      </c>
      <c r="AB94" s="46" cm="1">
        <f t="array" ref="AB94">INDEX('Out-Commuting'!$F$2:$Z$31,
       MATCH(1, ($S$84='Out-Commuting'!$A$2:$A$31)*(AB$85='Out-Commuting'!$B$2:$B$31), 0),
       MATCH($R94, 'Out-Commuting'!$F$1:$Z$1, 0))</f>
        <v>-110.40564564265148</v>
      </c>
    </row>
    <row r="95" spans="18:28" x14ac:dyDescent="0.35">
      <c r="R95" s="57" t="s">
        <v>30</v>
      </c>
      <c r="S95" s="46" cm="1">
        <f t="array" ref="S95">INDEX('Out-Commuting'!$F$2:$Z$31,
       MATCH(1, ($S$84='Out-Commuting'!$A$2:$A$31)*(S$85='Out-Commuting'!$B$2:$B$31), 0),
       MATCH($R95, 'Out-Commuting'!$F$1:$Z$1, 0))</f>
        <v>-49.987019409245995</v>
      </c>
      <c r="T95" s="46" cm="1">
        <f t="array" ref="T95">INDEX('Out-Commuting'!$F$2:$Z$31,
       MATCH(1, ($S$84='Out-Commuting'!$A$2:$A$31)*(T$85='Out-Commuting'!$B$2:$B$31), 0),
       MATCH($R95, 'Out-Commuting'!$F$1:$Z$1, 0))</f>
        <v>-50.453067455389146</v>
      </c>
      <c r="U95" s="46" cm="1">
        <f t="array" ref="U95">INDEX('Out-Commuting'!$F$2:$Z$31,
       MATCH(1, ($S$84='Out-Commuting'!$A$2:$A$31)*(U$85='Out-Commuting'!$B$2:$B$31), 0),
       MATCH($R95, 'Out-Commuting'!$F$1:$Z$1, 0))</f>
        <v>-50.946731837554104</v>
      </c>
      <c r="V95" s="46" cm="1">
        <f t="array" ref="V95">INDEX('Out-Commuting'!$F$2:$Z$31,
       MATCH(1, ($S$84='Out-Commuting'!$A$2:$A$31)*(V$85='Out-Commuting'!$B$2:$B$31), 0),
       MATCH($R95, 'Out-Commuting'!$F$1:$Z$1, 0))</f>
        <v>-51.473548710136136</v>
      </c>
      <c r="W95" s="46" cm="1">
        <f t="array" ref="W95">INDEX('Out-Commuting'!$F$2:$Z$31,
       MATCH(1, ($S$84='Out-Commuting'!$A$2:$A$31)*(W$85='Out-Commuting'!$B$2:$B$31), 0),
       MATCH($R95, 'Out-Commuting'!$F$1:$Z$1, 0))</f>
        <v>-52.048985506370173</v>
      </c>
      <c r="X95" s="46" cm="1">
        <f t="array" ref="X95">INDEX('Out-Commuting'!$F$2:$Z$31,
       MATCH(1, ($S$84='Out-Commuting'!$A$2:$A$31)*(X$85='Out-Commuting'!$B$2:$B$31), 0),
       MATCH($R95, 'Out-Commuting'!$F$1:$Z$1, 0))</f>
        <v>-52.639060253725582</v>
      </c>
      <c r="Y95" s="46" cm="1">
        <f t="array" ref="Y95">INDEX('Out-Commuting'!$F$2:$Z$31,
       MATCH(1, ($S$84='Out-Commuting'!$A$2:$A$31)*(Y$85='Out-Commuting'!$B$2:$B$31), 0),
       MATCH($R95, 'Out-Commuting'!$F$1:$Z$1, 0))</f>
        <v>-53.230434038498785</v>
      </c>
      <c r="Z95" s="46" cm="1">
        <f t="array" ref="Z95">INDEX('Out-Commuting'!$F$2:$Z$31,
       MATCH(1, ($S$84='Out-Commuting'!$A$2:$A$31)*(Z$85='Out-Commuting'!$B$2:$B$31), 0),
       MATCH($R95, 'Out-Commuting'!$F$1:$Z$1, 0))</f>
        <v>-53.831393990730518</v>
      </c>
      <c r="AA95" s="46" cm="1">
        <f t="array" ref="AA95">INDEX('Out-Commuting'!$F$2:$Z$31,
       MATCH(1, ($S$84='Out-Commuting'!$A$2:$A$31)*(AA$85='Out-Commuting'!$B$2:$B$31), 0),
       MATCH($R95, 'Out-Commuting'!$F$1:$Z$1, 0))</f>
        <v>-54.440822655830374</v>
      </c>
      <c r="AB95" s="46" cm="1">
        <f t="array" ref="AB95">INDEX('Out-Commuting'!$F$2:$Z$31,
       MATCH(1, ($S$84='Out-Commuting'!$A$2:$A$31)*(AB$85='Out-Commuting'!$B$2:$B$31), 0),
       MATCH($R95, 'Out-Commuting'!$F$1:$Z$1, 0))</f>
        <v>-55.059933719976335</v>
      </c>
    </row>
    <row r="96" spans="18:28" x14ac:dyDescent="0.35">
      <c r="R96" s="57" t="s">
        <v>29</v>
      </c>
      <c r="S96" s="46" cm="1">
        <f t="array" ref="S96">INDEX('Out-Commuting'!$F$2:$Z$31,
       MATCH(1, ($S$84='Out-Commuting'!$A$2:$A$31)*(S$85='Out-Commuting'!$B$2:$B$31), 0),
       MATCH($R96, 'Out-Commuting'!$F$1:$Z$1, 0))</f>
        <v>-27.249501593780046</v>
      </c>
      <c r="T96" s="46" cm="1">
        <f t="array" ref="T96">INDEX('Out-Commuting'!$F$2:$Z$31,
       MATCH(1, ($S$84='Out-Commuting'!$A$2:$A$31)*(T$85='Out-Commuting'!$B$2:$B$31), 0),
       MATCH($R96, 'Out-Commuting'!$F$1:$Z$1, 0))</f>
        <v>-27.511071357840827</v>
      </c>
      <c r="U96" s="46" cm="1">
        <f t="array" ref="U96">INDEX('Out-Commuting'!$F$2:$Z$31,
       MATCH(1, ($S$84='Out-Commuting'!$A$2:$A$31)*(U$85='Out-Commuting'!$B$2:$B$31), 0),
       MATCH($R96, 'Out-Commuting'!$F$1:$Z$1, 0))</f>
        <v>-27.787844739514718</v>
      </c>
      <c r="V96" s="46" cm="1">
        <f t="array" ref="V96">INDEX('Out-Commuting'!$F$2:$Z$31,
       MATCH(1, ($S$84='Out-Commuting'!$A$2:$A$31)*(V$85='Out-Commuting'!$B$2:$B$31), 0),
       MATCH($R96, 'Out-Commuting'!$F$1:$Z$1, 0))</f>
        <v>-28.082854544936417</v>
      </c>
      <c r="W96" s="46" cm="1">
        <f t="array" ref="W96">INDEX('Out-Commuting'!$F$2:$Z$31,
       MATCH(1, ($S$84='Out-Commuting'!$A$2:$A$31)*(W$85='Out-Commuting'!$B$2:$B$31), 0),
       MATCH($R96, 'Out-Commuting'!$F$1:$Z$1, 0))</f>
        <v>-28.404556657767952</v>
      </c>
      <c r="X96" s="46" cm="1">
        <f t="array" ref="X96">INDEX('Out-Commuting'!$F$2:$Z$31,
       MATCH(1, ($S$84='Out-Commuting'!$A$2:$A$31)*(X$85='Out-Commuting'!$B$2:$B$31), 0),
       MATCH($R96, 'Out-Commuting'!$F$1:$Z$1, 0))</f>
        <v>-28.73442292634175</v>
      </c>
      <c r="Y96" s="46" cm="1">
        <f t="array" ref="Y96">INDEX('Out-Commuting'!$F$2:$Z$31,
       MATCH(1, ($S$84='Out-Commuting'!$A$2:$A$31)*(Y$85='Out-Commuting'!$B$2:$B$31), 0),
       MATCH($R96, 'Out-Commuting'!$F$1:$Z$1, 0))</f>
        <v>-29.065176581472549</v>
      </c>
      <c r="Z96" s="46" cm="1">
        <f t="array" ref="Z96">INDEX('Out-Commuting'!$F$2:$Z$31,
       MATCH(1, ($S$84='Out-Commuting'!$A$2:$A$31)*(Z$85='Out-Commuting'!$B$2:$B$31), 0),
       MATCH($R96, 'Out-Commuting'!$F$1:$Z$1, 0))</f>
        <v>-29.401344497662976</v>
      </c>
      <c r="AA96" s="46" cm="1">
        <f t="array" ref="AA96">INDEX('Out-Commuting'!$F$2:$Z$31,
       MATCH(1, ($S$84='Out-Commuting'!$A$2:$A$31)*(AA$85='Out-Commuting'!$B$2:$B$31), 0),
       MATCH($R96, 'Out-Commuting'!$F$1:$Z$1, 0))</f>
        <v>-29.74232054588478</v>
      </c>
      <c r="AB96" s="46" cm="1">
        <f t="array" ref="AB96">INDEX('Out-Commuting'!$F$2:$Z$31,
       MATCH(1, ($S$84='Out-Commuting'!$A$2:$A$31)*(AB$85='Out-Commuting'!$B$2:$B$31), 0),
       MATCH($R96, 'Out-Commuting'!$F$1:$Z$1, 0))</f>
        <v>-30.088771838172566</v>
      </c>
    </row>
    <row r="97" spans="18:28" x14ac:dyDescent="0.35">
      <c r="R97" s="57" t="s">
        <v>28</v>
      </c>
      <c r="S97" s="46" cm="1">
        <f t="array" ref="S97">INDEX('Out-Commuting'!$F$2:$Z$31,
       MATCH(1, ($S$84='Out-Commuting'!$A$2:$A$31)*(S$85='Out-Commuting'!$B$2:$B$31), 0),
       MATCH($R97, 'Out-Commuting'!$F$1:$Z$1, 0))</f>
        <v>0</v>
      </c>
      <c r="T97" s="46" cm="1">
        <f t="array" ref="T97">INDEX('Out-Commuting'!$F$2:$Z$31,
       MATCH(1, ($S$84='Out-Commuting'!$A$2:$A$31)*(T$85='Out-Commuting'!$B$2:$B$31), 0),
       MATCH($R97, 'Out-Commuting'!$F$1:$Z$1, 0))</f>
        <v>0</v>
      </c>
      <c r="U97" s="46" cm="1">
        <f t="array" ref="U97">INDEX('Out-Commuting'!$F$2:$Z$31,
       MATCH(1, ($S$84='Out-Commuting'!$A$2:$A$31)*(U$85='Out-Commuting'!$B$2:$B$31), 0),
       MATCH($R97, 'Out-Commuting'!$F$1:$Z$1, 0))</f>
        <v>0</v>
      </c>
      <c r="V97" s="46" cm="1">
        <f t="array" ref="V97">INDEX('Out-Commuting'!$F$2:$Z$31,
       MATCH(1, ($S$84='Out-Commuting'!$A$2:$A$31)*(V$85='Out-Commuting'!$B$2:$B$31), 0),
       MATCH($R97, 'Out-Commuting'!$F$1:$Z$1, 0))</f>
        <v>0</v>
      </c>
      <c r="W97" s="46" cm="1">
        <f t="array" ref="W97">INDEX('Out-Commuting'!$F$2:$Z$31,
       MATCH(1, ($S$84='Out-Commuting'!$A$2:$A$31)*(W$85='Out-Commuting'!$B$2:$B$31), 0),
       MATCH($R97, 'Out-Commuting'!$F$1:$Z$1, 0))</f>
        <v>0</v>
      </c>
      <c r="X97" s="46" cm="1">
        <f t="array" ref="X97">INDEX('Out-Commuting'!$F$2:$Z$31,
       MATCH(1, ($S$84='Out-Commuting'!$A$2:$A$31)*(X$85='Out-Commuting'!$B$2:$B$31), 0),
       MATCH($R97, 'Out-Commuting'!$F$1:$Z$1, 0))</f>
        <v>0</v>
      </c>
      <c r="Y97" s="46" cm="1">
        <f t="array" ref="Y97">INDEX('Out-Commuting'!$F$2:$Z$31,
       MATCH(1, ($S$84='Out-Commuting'!$A$2:$A$31)*(Y$85='Out-Commuting'!$B$2:$B$31), 0),
       MATCH($R97, 'Out-Commuting'!$F$1:$Z$1, 0))</f>
        <v>0</v>
      </c>
      <c r="Z97" s="46" cm="1">
        <f t="array" ref="Z97">INDEX('Out-Commuting'!$F$2:$Z$31,
       MATCH(1, ($S$84='Out-Commuting'!$A$2:$A$31)*(Z$85='Out-Commuting'!$B$2:$B$31), 0),
       MATCH($R97, 'Out-Commuting'!$F$1:$Z$1, 0))</f>
        <v>0</v>
      </c>
      <c r="AA97" s="46" cm="1">
        <f t="array" ref="AA97">INDEX('Out-Commuting'!$F$2:$Z$31,
       MATCH(1, ($S$84='Out-Commuting'!$A$2:$A$31)*(AA$85='Out-Commuting'!$B$2:$B$31), 0),
       MATCH($R97, 'Out-Commuting'!$F$1:$Z$1, 0))</f>
        <v>0</v>
      </c>
      <c r="AB97" s="46" cm="1">
        <f t="array" ref="AB97">INDEX('Out-Commuting'!$F$2:$Z$31,
       MATCH(1, ($S$84='Out-Commuting'!$A$2:$A$31)*(AB$85='Out-Commuting'!$B$2:$B$31), 0),
       MATCH($R97, 'Out-Commuting'!$F$1:$Z$1, 0))</f>
        <v>0</v>
      </c>
    </row>
    <row r="98" spans="18:28" x14ac:dyDescent="0.35">
      <c r="R98" s="57" t="s">
        <v>27</v>
      </c>
      <c r="S98" s="46" cm="1">
        <f t="array" ref="S98">INDEX('Out-Commuting'!$F$2:$Z$31,
       MATCH(1, ($S$84='Out-Commuting'!$A$2:$A$31)*(S$85='Out-Commuting'!$B$2:$B$31), 0),
       MATCH($R98, 'Out-Commuting'!$F$1:$Z$1, 0))</f>
        <v>-19.889663088677999</v>
      </c>
      <c r="T98" s="46" cm="1">
        <f t="array" ref="T98">INDEX('Out-Commuting'!$F$2:$Z$31,
       MATCH(1, ($S$84='Out-Commuting'!$A$2:$A$31)*(T$85='Out-Commuting'!$B$2:$B$31), 0),
       MATCH($R98, 'Out-Commuting'!$F$1:$Z$1, 0))</f>
        <v>-20.116781321125096</v>
      </c>
      <c r="U98" s="46" cm="1">
        <f t="array" ref="U98">INDEX('Out-Commuting'!$F$2:$Z$31,
       MATCH(1, ($S$84='Out-Commuting'!$A$2:$A$31)*(U$85='Out-Commuting'!$B$2:$B$31), 0),
       MATCH($R98, 'Out-Commuting'!$F$1:$Z$1, 0))</f>
        <v>-20.355791011771579</v>
      </c>
      <c r="V98" s="46" cm="1">
        <f t="array" ref="V98">INDEX('Out-Commuting'!$F$2:$Z$31,
       MATCH(1, ($S$84='Out-Commuting'!$A$2:$A$31)*(V$85='Out-Commuting'!$B$2:$B$31), 0),
       MATCH($R98, 'Out-Commuting'!$F$1:$Z$1, 0))</f>
        <v>-20.608980033265563</v>
      </c>
      <c r="W98" s="46" cm="1">
        <f t="array" ref="W98">INDEX('Out-Commuting'!$F$2:$Z$31,
       MATCH(1, ($S$84='Out-Commuting'!$A$2:$A$31)*(W$85='Out-Commuting'!$B$2:$B$31), 0),
       MATCH($R98, 'Out-Commuting'!$F$1:$Z$1, 0))</f>
        <v>-20.882639499496751</v>
      </c>
      <c r="X98" s="46" cm="1">
        <f t="array" ref="X98">INDEX('Out-Commuting'!$F$2:$Z$31,
       MATCH(1, ($S$84='Out-Commuting'!$A$2:$A$31)*(X$85='Out-Commuting'!$B$2:$B$31), 0),
       MATCH($R98, 'Out-Commuting'!$F$1:$Z$1, 0))</f>
        <v>-21.163231562185985</v>
      </c>
      <c r="Y98" s="46" cm="1">
        <f t="array" ref="Y98">INDEX('Out-Commuting'!$F$2:$Z$31,
       MATCH(1, ($S$84='Out-Commuting'!$A$2:$A$31)*(Y$85='Out-Commuting'!$B$2:$B$31), 0),
       MATCH($R98, 'Out-Commuting'!$F$1:$Z$1, 0))</f>
        <v>-21.445422078973259</v>
      </c>
      <c r="Z98" s="46" cm="1">
        <f t="array" ref="Z98">INDEX('Out-Commuting'!$F$2:$Z$31,
       MATCH(1, ($S$84='Out-Commuting'!$A$2:$A$31)*(Z$85='Out-Commuting'!$B$2:$B$31), 0),
       MATCH($R98, 'Out-Commuting'!$F$1:$Z$1, 0))</f>
        <v>-21.732563206357607</v>
      </c>
      <c r="AA98" s="46" cm="1">
        <f t="array" ref="AA98">INDEX('Out-Commuting'!$F$2:$Z$31,
       MATCH(1, ($S$84='Out-Commuting'!$A$2:$A$31)*(AA$85='Out-Commuting'!$B$2:$B$31), 0),
       MATCH($R98, 'Out-Commuting'!$F$1:$Z$1, 0))</f>
        <v>-22.024230249261201</v>
      </c>
      <c r="AB98" s="46" cm="1">
        <f t="array" ref="AB98">INDEX('Out-Commuting'!$F$2:$Z$31,
       MATCH(1, ($S$84='Out-Commuting'!$A$2:$A$31)*(AB$85='Out-Commuting'!$B$2:$B$31), 0),
       MATCH($R98, 'Out-Commuting'!$F$1:$Z$1, 0))</f>
        <v>-22.320939896664285</v>
      </c>
    </row>
    <row r="99" spans="18:28" x14ac:dyDescent="0.35">
      <c r="R99" s="57" t="s">
        <v>26</v>
      </c>
      <c r="S99" s="46" cm="1">
        <f t="array" ref="S99">INDEX('Out-Commuting'!$F$2:$Z$31,
       MATCH(1, ($S$84='Out-Commuting'!$A$2:$A$31)*(S$85='Out-Commuting'!$B$2:$B$31), 0),
       MATCH($R99, 'Out-Commuting'!$F$1:$Z$1, 0))</f>
        <v>-31.106095609903946</v>
      </c>
      <c r="T99" s="46" cm="1">
        <f t="array" ref="T99">INDEX('Out-Commuting'!$F$2:$Z$31,
       MATCH(1, ($S$84='Out-Commuting'!$A$2:$A$31)*(T$85='Out-Commuting'!$B$2:$B$31), 0),
       MATCH($R99, 'Out-Commuting'!$F$1:$Z$1, 0))</f>
        <v>-31.461293253109552</v>
      </c>
      <c r="U99" s="46" cm="1">
        <f t="array" ref="U99">INDEX('Out-Commuting'!$F$2:$Z$31,
       MATCH(1, ($S$84='Out-Commuting'!$A$2:$A$31)*(U$85='Out-Commuting'!$B$2:$B$31), 0),
       MATCH($R99, 'Out-Commuting'!$F$1:$Z$1, 0))</f>
        <v>-31.8350883373096</v>
      </c>
      <c r="V99" s="46" cm="1">
        <f t="array" ref="V99">INDEX('Out-Commuting'!$F$2:$Z$31,
       MATCH(1, ($S$84='Out-Commuting'!$A$2:$A$31)*(V$85='Out-Commuting'!$B$2:$B$31), 0),
       MATCH($R99, 'Out-Commuting'!$F$1:$Z$1, 0))</f>
        <v>-32.231058941480015</v>
      </c>
      <c r="W99" s="46" cm="1">
        <f t="array" ref="W99">INDEX('Out-Commuting'!$F$2:$Z$31,
       MATCH(1, ($S$84='Out-Commuting'!$A$2:$A$31)*(W$85='Out-Commuting'!$B$2:$B$31), 0),
       MATCH($R99, 'Out-Commuting'!$F$1:$Z$1, 0))</f>
        <v>-32.65904394470455</v>
      </c>
      <c r="X99" s="46" cm="1">
        <f t="array" ref="X99">INDEX('Out-Commuting'!$F$2:$Z$31,
       MATCH(1, ($S$84='Out-Commuting'!$A$2:$A$31)*(X$85='Out-Commuting'!$B$2:$B$31), 0),
       MATCH($R99, 'Out-Commuting'!$F$1:$Z$1, 0))</f>
        <v>-33.097871062613841</v>
      </c>
      <c r="Y99" s="46" cm="1">
        <f t="array" ref="Y99">INDEX('Out-Commuting'!$F$2:$Z$31,
       MATCH(1, ($S$84='Out-Commuting'!$A$2:$A$31)*(Y$85='Out-Commuting'!$B$2:$B$31), 0),
       MATCH($R99, 'Out-Commuting'!$F$1:$Z$1, 0))</f>
        <v>-33.539198055246011</v>
      </c>
      <c r="Z99" s="46" cm="1">
        <f t="array" ref="Z99">INDEX('Out-Commuting'!$F$2:$Z$31,
       MATCH(1, ($S$84='Out-Commuting'!$A$2:$A$31)*(Z$85='Out-Commuting'!$B$2:$B$31), 0),
       MATCH($R99, 'Out-Commuting'!$F$1:$Z$1, 0))</f>
        <v>-33.988267469953065</v>
      </c>
      <c r="AA99" s="46" cm="1">
        <f t="array" ref="AA99">INDEX('Out-Commuting'!$F$2:$Z$31,
       MATCH(1, ($S$84='Out-Commuting'!$A$2:$A$31)*(AA$85='Out-Commuting'!$B$2:$B$31), 0),
       MATCH($R99, 'Out-Commuting'!$F$1:$Z$1, 0))</f>
        <v>-34.444415112191493</v>
      </c>
      <c r="AB99" s="46" cm="1">
        <f t="array" ref="AB99">INDEX('Out-Commuting'!$F$2:$Z$31,
       MATCH(1, ($S$84='Out-Commuting'!$A$2:$A$31)*(AB$85='Out-Commuting'!$B$2:$B$31), 0),
       MATCH($R99, 'Out-Commuting'!$F$1:$Z$1, 0))</f>
        <v>-34.908449048782153</v>
      </c>
    </row>
    <row r="100" spans="18:28" x14ac:dyDescent="0.35">
      <c r="R100" s="57" t="s">
        <v>25</v>
      </c>
      <c r="S100" s="46" cm="1">
        <f t="array" ref="S100">INDEX('Out-Commuting'!$F$2:$Z$31,
       MATCH(1, ($S$84='Out-Commuting'!$A$2:$A$31)*(S$85='Out-Commuting'!$B$2:$B$31), 0),
       MATCH($R100, 'Out-Commuting'!$F$1:$Z$1, 0))</f>
        <v>-16.942476789484129</v>
      </c>
      <c r="T100" s="46" cm="1">
        <f t="array" ref="T100">INDEX('Out-Commuting'!$F$2:$Z$31,
       MATCH(1, ($S$84='Out-Commuting'!$A$2:$A$31)*(T$85='Out-Commuting'!$B$2:$B$31), 0),
       MATCH($R100, 'Out-Commuting'!$F$1:$Z$1, 0))</f>
        <v>-17.135941372797966</v>
      </c>
      <c r="U100" s="46" cm="1">
        <f t="array" ref="U100">INDEX('Out-Commuting'!$F$2:$Z$31,
       MATCH(1, ($S$84='Out-Commuting'!$A$2:$A$31)*(U$85='Out-Commuting'!$B$2:$B$31), 0),
       MATCH($R100, 'Out-Commuting'!$F$1:$Z$1, 0))</f>
        <v>-17.339535376285376</v>
      </c>
      <c r="V100" s="46" cm="1">
        <f t="array" ref="V100">INDEX('Out-Commuting'!$F$2:$Z$31,
       MATCH(1, ($S$84='Out-Commuting'!$A$2:$A$31)*(V$85='Out-Commuting'!$B$2:$B$31), 0),
       MATCH($R100, 'Out-Commuting'!$F$1:$Z$1, 0))</f>
        <v>-17.555207662984685</v>
      </c>
      <c r="W100" s="46" cm="1">
        <f t="array" ref="W100">INDEX('Out-Commuting'!$F$2:$Z$31,
       MATCH(1, ($S$84='Out-Commuting'!$A$2:$A$31)*(W$85='Out-Commuting'!$B$2:$B$31), 0),
       MATCH($R100, 'Out-Commuting'!$F$1:$Z$1, 0))</f>
        <v>-17.788317149765476</v>
      </c>
      <c r="X100" s="46" cm="1">
        <f t="array" ref="X100">INDEX('Out-Commuting'!$F$2:$Z$31,
       MATCH(1, ($S$84='Out-Commuting'!$A$2:$A$31)*(X$85='Out-Commuting'!$B$2:$B$31), 0),
       MATCH($R100, 'Out-Commuting'!$F$1:$Z$1, 0))</f>
        <v>-18.027331983160611</v>
      </c>
      <c r="Y100" s="46" cm="1">
        <f t="array" ref="Y100">INDEX('Out-Commuting'!$F$2:$Z$31,
       MATCH(1, ($S$84='Out-Commuting'!$A$2:$A$31)*(Y$85='Out-Commuting'!$B$2:$B$31), 0),
       MATCH($R100, 'Out-Commuting'!$F$1:$Z$1, 0))</f>
        <v>-18.267708416867148</v>
      </c>
      <c r="Z100" s="46" cm="1">
        <f t="array" ref="Z100">INDEX('Out-Commuting'!$F$2:$Z$31,
       MATCH(1, ($S$84='Out-Commuting'!$A$2:$A$31)*(Z$85='Out-Commuting'!$B$2:$B$31), 0),
       MATCH($R100, 'Out-Commuting'!$F$1:$Z$1, 0))</f>
        <v>-18.512301895616666</v>
      </c>
      <c r="AA100" s="46" cm="1">
        <f t="array" ref="AA100">INDEX('Out-Commuting'!$F$2:$Z$31,
       MATCH(1, ($S$84='Out-Commuting'!$A$2:$A$31)*(AA$85='Out-Commuting'!$B$2:$B$31), 0),
       MATCH($R100, 'Out-Commuting'!$F$1:$Z$1, 0))</f>
        <v>-18.760750654281892</v>
      </c>
      <c r="AB100" s="46" cm="1">
        <f t="array" ref="AB100">INDEX('Out-Commuting'!$F$2:$Z$31,
       MATCH(1, ($S$84='Out-Commuting'!$A$2:$A$31)*(AB$85='Out-Commuting'!$B$2:$B$31), 0),
       MATCH($R100, 'Out-Commuting'!$F$1:$Z$1, 0))</f>
        <v>-19.013494820531964</v>
      </c>
    </row>
    <row r="101" spans="18:28" x14ac:dyDescent="0.35">
      <c r="R101" s="57" t="s">
        <v>24</v>
      </c>
      <c r="S101" s="46" cm="1">
        <f t="array" ref="S101">INDEX('Out-Commuting'!$F$2:$Z$31,
       MATCH(1, ($S$84='Out-Commuting'!$A$2:$A$31)*(S$85='Out-Commuting'!$B$2:$B$31), 0),
       MATCH($R101, 'Out-Commuting'!$F$1:$Z$1, 0))</f>
        <v>-30.256967705521632</v>
      </c>
      <c r="T101" s="46" cm="1">
        <f t="array" ref="T101">INDEX('Out-Commuting'!$F$2:$Z$31,
       MATCH(1, ($S$84='Out-Commuting'!$A$2:$A$31)*(T$85='Out-Commuting'!$B$2:$B$31), 0),
       MATCH($R101, 'Out-Commuting'!$F$1:$Z$1, 0))</f>
        <v>-30.353520599207162</v>
      </c>
      <c r="U101" s="46" cm="1">
        <f t="array" ref="U101">INDEX('Out-Commuting'!$F$2:$Z$31,
       MATCH(1, ($S$84='Out-Commuting'!$A$2:$A$31)*(U$85='Out-Commuting'!$B$2:$B$31), 0),
       MATCH($R101, 'Out-Commuting'!$F$1:$Z$1, 0))</f>
        <v>-30.464296931040462</v>
      </c>
      <c r="V101" s="46" cm="1">
        <f t="array" ref="V101">INDEX('Out-Commuting'!$F$2:$Z$31,
       MATCH(1, ($S$84='Out-Commuting'!$A$2:$A$31)*(V$85='Out-Commuting'!$B$2:$B$31), 0),
       MATCH($R101, 'Out-Commuting'!$F$1:$Z$1, 0))</f>
        <v>-30.59231027999434</v>
      </c>
      <c r="W101" s="46" cm="1">
        <f t="array" ref="W101">INDEX('Out-Commuting'!$F$2:$Z$31,
       MATCH(1, ($S$84='Out-Commuting'!$A$2:$A$31)*(W$85='Out-Commuting'!$B$2:$B$31), 0),
       MATCH($R101, 'Out-Commuting'!$F$1:$Z$1, 0))</f>
        <v>-30.746364311972894</v>
      </c>
      <c r="X101" s="46" cm="1">
        <f t="array" ref="X101">INDEX('Out-Commuting'!$F$2:$Z$31,
       MATCH(1, ($S$84='Out-Commuting'!$A$2:$A$31)*(X$85='Out-Commuting'!$B$2:$B$31), 0),
       MATCH($R101, 'Out-Commuting'!$F$1:$Z$1, 0))</f>
        <v>-30.906011515626357</v>
      </c>
      <c r="Y101" s="46" cm="1">
        <f t="array" ref="Y101">INDEX('Out-Commuting'!$F$2:$Z$31,
       MATCH(1, ($S$84='Out-Commuting'!$A$2:$A$31)*(Y$85='Out-Commuting'!$B$2:$B$31), 0),
       MATCH($R101, 'Out-Commuting'!$F$1:$Z$1, 0))</f>
        <v>-31.063341919628996</v>
      </c>
      <c r="Z101" s="46" cm="1">
        <f t="array" ref="Z101">INDEX('Out-Commuting'!$F$2:$Z$31,
       MATCH(1, ($S$84='Out-Commuting'!$A$2:$A$31)*(Z$85='Out-Commuting'!$B$2:$B$31), 0),
       MATCH($R101, 'Out-Commuting'!$F$1:$Z$1, 0))</f>
        <v>-31.223179862132998</v>
      </c>
      <c r="AA101" s="46" cm="1">
        <f t="array" ref="AA101">INDEX('Out-Commuting'!$F$2:$Z$31,
       MATCH(1, ($S$84='Out-Commuting'!$A$2:$A$31)*(AA$85='Out-Commuting'!$B$2:$B$31), 0),
       MATCH($R101, 'Out-Commuting'!$F$1:$Z$1, 0))</f>
        <v>-31.384811078331118</v>
      </c>
      <c r="AB101" s="46" cm="1">
        <f t="array" ref="AB101">INDEX('Out-Commuting'!$F$2:$Z$31,
       MATCH(1, ($S$84='Out-Commuting'!$A$2:$A$31)*(AB$85='Out-Commuting'!$B$2:$B$31), 0),
       MATCH($R101, 'Out-Commuting'!$F$1:$Z$1, 0))</f>
        <v>-31.548873647086136</v>
      </c>
    </row>
    <row r="102" spans="18:28" x14ac:dyDescent="0.35">
      <c r="R102" s="57" t="s">
        <v>23</v>
      </c>
      <c r="S102" s="46" cm="1">
        <f t="array" ref="S102">INDEX('Out-Commuting'!$F$2:$Z$31,
       MATCH(1, ($S$84='Out-Commuting'!$A$2:$A$31)*(S$85='Out-Commuting'!$B$2:$B$31), 0),
       MATCH($R102, 'Out-Commuting'!$F$1:$Z$1, 0))</f>
        <v>0</v>
      </c>
      <c r="T102" s="46" cm="1">
        <f t="array" ref="T102">INDEX('Out-Commuting'!$F$2:$Z$31,
       MATCH(1, ($S$84='Out-Commuting'!$A$2:$A$31)*(T$85='Out-Commuting'!$B$2:$B$31), 0),
       MATCH($R102, 'Out-Commuting'!$F$1:$Z$1, 0))</f>
        <v>0</v>
      </c>
      <c r="U102" s="46" cm="1">
        <f t="array" ref="U102">INDEX('Out-Commuting'!$F$2:$Z$31,
       MATCH(1, ($S$84='Out-Commuting'!$A$2:$A$31)*(U$85='Out-Commuting'!$B$2:$B$31), 0),
       MATCH($R102, 'Out-Commuting'!$F$1:$Z$1, 0))</f>
        <v>0</v>
      </c>
      <c r="V102" s="46" cm="1">
        <f t="array" ref="V102">INDEX('Out-Commuting'!$F$2:$Z$31,
       MATCH(1, ($S$84='Out-Commuting'!$A$2:$A$31)*(V$85='Out-Commuting'!$B$2:$B$31), 0),
       MATCH($R102, 'Out-Commuting'!$F$1:$Z$1, 0))</f>
        <v>0</v>
      </c>
      <c r="W102" s="46" cm="1">
        <f t="array" ref="W102">INDEX('Out-Commuting'!$F$2:$Z$31,
       MATCH(1, ($S$84='Out-Commuting'!$A$2:$A$31)*(W$85='Out-Commuting'!$B$2:$B$31), 0),
       MATCH($R102, 'Out-Commuting'!$F$1:$Z$1, 0))</f>
        <v>0</v>
      </c>
      <c r="X102" s="46" cm="1">
        <f t="array" ref="X102">INDEX('Out-Commuting'!$F$2:$Z$31,
       MATCH(1, ($S$84='Out-Commuting'!$A$2:$A$31)*(X$85='Out-Commuting'!$B$2:$B$31), 0),
       MATCH($R102, 'Out-Commuting'!$F$1:$Z$1, 0))</f>
        <v>0</v>
      </c>
      <c r="Y102" s="46" cm="1">
        <f t="array" ref="Y102">INDEX('Out-Commuting'!$F$2:$Z$31,
       MATCH(1, ($S$84='Out-Commuting'!$A$2:$A$31)*(Y$85='Out-Commuting'!$B$2:$B$31), 0),
       MATCH($R102, 'Out-Commuting'!$F$1:$Z$1, 0))</f>
        <v>0</v>
      </c>
      <c r="Z102" s="46" cm="1">
        <f t="array" ref="Z102">INDEX('Out-Commuting'!$F$2:$Z$31,
       MATCH(1, ($S$84='Out-Commuting'!$A$2:$A$31)*(Z$85='Out-Commuting'!$B$2:$B$31), 0),
       MATCH($R102, 'Out-Commuting'!$F$1:$Z$1, 0))</f>
        <v>0</v>
      </c>
      <c r="AA102" s="46" cm="1">
        <f t="array" ref="AA102">INDEX('Out-Commuting'!$F$2:$Z$31,
       MATCH(1, ($S$84='Out-Commuting'!$A$2:$A$31)*(AA$85='Out-Commuting'!$B$2:$B$31), 0),
       MATCH($R102, 'Out-Commuting'!$F$1:$Z$1, 0))</f>
        <v>0</v>
      </c>
      <c r="AB102" s="46" cm="1">
        <f t="array" ref="AB102">INDEX('Out-Commuting'!$F$2:$Z$31,
       MATCH(1, ($S$84='Out-Commuting'!$A$2:$A$31)*(AB$85='Out-Commuting'!$B$2:$B$31), 0),
       MATCH($R102, 'Out-Commuting'!$F$1:$Z$1, 0))</f>
        <v>0</v>
      </c>
    </row>
    <row r="103" spans="18:28" x14ac:dyDescent="0.35">
      <c r="R103" s="57" t="s">
        <v>22</v>
      </c>
      <c r="S103" s="46" cm="1">
        <f t="array" ref="S103">INDEX('Out-Commuting'!$F$2:$Z$31,
       MATCH(1, ($S$84='Out-Commuting'!$A$2:$A$31)*(S$85='Out-Commuting'!$B$2:$B$31), 0),
       MATCH($R103, 'Out-Commuting'!$F$1:$Z$1, 0))</f>
        <v>-3.4169358318085452</v>
      </c>
      <c r="T103" s="46" cm="1">
        <f t="array" ref="T103">INDEX('Out-Commuting'!$F$2:$Z$31,
       MATCH(1, ($S$84='Out-Commuting'!$A$2:$A$31)*(T$85='Out-Commuting'!$B$2:$B$31), 0),
       MATCH($R103, 'Out-Commuting'!$F$1:$Z$1, 0))</f>
        <v>-3.4350678468878488</v>
      </c>
      <c r="U103" s="46" cm="1">
        <f t="array" ref="U103">INDEX('Out-Commuting'!$F$2:$Z$31,
       MATCH(1, ($S$84='Out-Commuting'!$A$2:$A$31)*(U$85='Out-Commuting'!$B$2:$B$31), 0),
       MATCH($R103, 'Out-Commuting'!$F$1:$Z$1, 0))</f>
        <v>-3.4548741798239879</v>
      </c>
      <c r="V103" s="46" cm="1">
        <f t="array" ref="V103">INDEX('Out-Commuting'!$F$2:$Z$31,
       MATCH(1, ($S$84='Out-Commuting'!$A$2:$A$31)*(V$85='Out-Commuting'!$B$2:$B$31), 0),
       MATCH($R103, 'Out-Commuting'!$F$1:$Z$1, 0))</f>
        <v>-3.4767076951971156</v>
      </c>
      <c r="W103" s="46" cm="1">
        <f t="array" ref="W103">INDEX('Out-Commuting'!$F$2:$Z$31,
       MATCH(1, ($S$84='Out-Commuting'!$A$2:$A$31)*(W$85='Out-Commuting'!$B$2:$B$31), 0),
       MATCH($R103, 'Out-Commuting'!$F$1:$Z$1, 0))</f>
        <v>-3.5015836002895844</v>
      </c>
      <c r="X103" s="46" cm="1">
        <f t="array" ref="X103">INDEX('Out-Commuting'!$F$2:$Z$31,
       MATCH(1, ($S$84='Out-Commuting'!$A$2:$A$31)*(X$85='Out-Commuting'!$B$2:$B$31), 0),
       MATCH($R103, 'Out-Commuting'!$F$1:$Z$1, 0))</f>
        <v>-3.5271872847449837</v>
      </c>
      <c r="Y103" s="46" cm="1">
        <f t="array" ref="Y103">INDEX('Out-Commuting'!$F$2:$Z$31,
       MATCH(1, ($S$84='Out-Commuting'!$A$2:$A$31)*(Y$85='Out-Commuting'!$B$2:$B$31), 0),
       MATCH($R103, 'Out-Commuting'!$F$1:$Z$1, 0))</f>
        <v>-3.5526184143293986</v>
      </c>
      <c r="Z103" s="46" cm="1">
        <f t="array" ref="Z103">INDEX('Out-Commuting'!$F$2:$Z$31,
       MATCH(1, ($S$84='Out-Commuting'!$A$2:$A$31)*(Z$85='Out-Commuting'!$B$2:$B$31), 0),
       MATCH($R103, 'Out-Commuting'!$F$1:$Z$1, 0))</f>
        <v>-3.5784284968388329</v>
      </c>
      <c r="AA103" s="46" cm="1">
        <f t="array" ref="AA103">INDEX('Out-Commuting'!$F$2:$Z$31,
       MATCH(1, ($S$84='Out-Commuting'!$A$2:$A$31)*(AA$85='Out-Commuting'!$B$2:$B$31), 0),
       MATCH($R103, 'Out-Commuting'!$F$1:$Z$1, 0))</f>
        <v>-3.6045375902507035</v>
      </c>
      <c r="AB103" s="46" cm="1">
        <f t="array" ref="AB103">INDEX('Out-Commuting'!$F$2:$Z$31,
       MATCH(1, ($S$84='Out-Commuting'!$A$2:$A$31)*(AB$85='Out-Commuting'!$B$2:$B$31), 0),
       MATCH($R103, 'Out-Commuting'!$F$1:$Z$1, 0))</f>
        <v>-3.6310207128662282</v>
      </c>
    </row>
    <row r="104" spans="18:28" x14ac:dyDescent="0.35">
      <c r="R104" s="57" t="s">
        <v>21</v>
      </c>
      <c r="S104" s="46" cm="1">
        <f t="array" ref="S104">INDEX('Out-Commuting'!$F$2:$Z$31,
       MATCH(1, ($S$84='Out-Commuting'!$A$2:$A$31)*(S$85='Out-Commuting'!$B$2:$B$31), 0),
       MATCH($R104, 'Out-Commuting'!$F$1:$Z$1, 0))</f>
        <v>-22.327186906304181</v>
      </c>
      <c r="T104" s="46" cm="1">
        <f t="array" ref="T104">INDEX('Out-Commuting'!$F$2:$Z$31,
       MATCH(1, ($S$84='Out-Commuting'!$A$2:$A$31)*(T$85='Out-Commuting'!$B$2:$B$31), 0),
       MATCH($R104, 'Out-Commuting'!$F$1:$Z$1, 0))</f>
        <v>-22.46307372827118</v>
      </c>
      <c r="U104" s="46" cm="1">
        <f t="array" ref="U104">INDEX('Out-Commuting'!$F$2:$Z$31,
       MATCH(1, ($S$84='Out-Commuting'!$A$2:$A$31)*(U$85='Out-Commuting'!$B$2:$B$31), 0),
       MATCH($R104, 'Out-Commuting'!$F$1:$Z$1, 0))</f>
        <v>-22.610115314057079</v>
      </c>
      <c r="V104" s="46" cm="1">
        <f t="array" ref="V104">INDEX('Out-Commuting'!$F$2:$Z$31,
       MATCH(1, ($S$84='Out-Commuting'!$A$2:$A$31)*(V$85='Out-Commuting'!$B$2:$B$31), 0),
       MATCH($R104, 'Out-Commuting'!$F$1:$Z$1, 0))</f>
        <v>-22.770648463121269</v>
      </c>
      <c r="W104" s="46" cm="1">
        <f t="array" ref="W104">INDEX('Out-Commuting'!$F$2:$Z$31,
       MATCH(1, ($S$84='Out-Commuting'!$A$2:$A$31)*(W$85='Out-Commuting'!$B$2:$B$31), 0),
       MATCH($R104, 'Out-Commuting'!$F$1:$Z$1, 0))</f>
        <v>-22.951358552484827</v>
      </c>
      <c r="X104" s="46" cm="1">
        <f t="array" ref="X104">INDEX('Out-Commuting'!$F$2:$Z$31,
       MATCH(1, ($S$84='Out-Commuting'!$A$2:$A$31)*(X$85='Out-Commuting'!$B$2:$B$31), 0),
       MATCH($R104, 'Out-Commuting'!$F$1:$Z$1, 0))</f>
        <v>-23.137109215927154</v>
      </c>
      <c r="Y104" s="46" cm="1">
        <f t="array" ref="Y104">INDEX('Out-Commuting'!$F$2:$Z$31,
       MATCH(1, ($S$84='Out-Commuting'!$A$2:$A$31)*(Y$85='Out-Commuting'!$B$2:$B$31), 0),
       MATCH($R104, 'Out-Commuting'!$F$1:$Z$1, 0))</f>
        <v>-23.322001408962482</v>
      </c>
      <c r="Z104" s="46" cm="1">
        <f t="array" ref="Z104">INDEX('Out-Commuting'!$F$2:$Z$31,
       MATCH(1, ($S$84='Out-Commuting'!$A$2:$A$31)*(Z$85='Out-Commuting'!$B$2:$B$31), 0),
       MATCH($R104, 'Out-Commuting'!$F$1:$Z$1, 0))</f>
        <v>-23.509656120630204</v>
      </c>
      <c r="AA104" s="46" cm="1">
        <f t="array" ref="AA104">INDEX('Out-Commuting'!$F$2:$Z$31,
       MATCH(1, ($S$84='Out-Commuting'!$A$2:$A$31)*(AA$85='Out-Commuting'!$B$2:$B$31), 0),
       MATCH($R104, 'Out-Commuting'!$F$1:$Z$1, 0))</f>
        <v>-23.699553842799041</v>
      </c>
      <c r="AB104" s="46" cm="1">
        <f t="array" ref="AB104">INDEX('Out-Commuting'!$F$2:$Z$31,
       MATCH(1, ($S$84='Out-Commuting'!$A$2:$A$31)*(AB$85='Out-Commuting'!$B$2:$B$31), 0),
       MATCH($R104, 'Out-Commuting'!$F$1:$Z$1, 0))</f>
        <v>-23.8921930883347</v>
      </c>
    </row>
    <row r="105" spans="18:28" x14ac:dyDescent="0.35">
      <c r="R105" s="57" t="s">
        <v>20</v>
      </c>
      <c r="S105" s="46" cm="1">
        <f t="array" ref="S105">INDEX('Out-Commuting'!$F$2:$Z$31,
       MATCH(1, ($S$84='Out-Commuting'!$A$2:$A$31)*(S$85='Out-Commuting'!$B$2:$B$31), 0),
       MATCH($R105, 'Out-Commuting'!$F$1:$Z$1, 0))</f>
        <v>-11.917204198860606</v>
      </c>
      <c r="T105" s="46" cm="1">
        <f t="array" ref="T105">INDEX('Out-Commuting'!$F$2:$Z$31,
       MATCH(1, ($S$84='Out-Commuting'!$A$2:$A$31)*(T$85='Out-Commuting'!$B$2:$B$31), 0),
       MATCH($R105, 'Out-Commuting'!$F$1:$Z$1, 0))</f>
        <v>-12.074567541526919</v>
      </c>
      <c r="U105" s="46" cm="1">
        <f t="array" ref="U105">INDEX('Out-Commuting'!$F$2:$Z$31,
       MATCH(1, ($S$84='Out-Commuting'!$A$2:$A$31)*(U$85='Out-Commuting'!$B$2:$B$31), 0),
       MATCH($R105, 'Out-Commuting'!$F$1:$Z$1, 0))</f>
        <v>-12.239599565875281</v>
      </c>
      <c r="V105" s="46" cm="1">
        <f t="array" ref="V105">INDEX('Out-Commuting'!$F$2:$Z$31,
       MATCH(1, ($S$84='Out-Commuting'!$A$2:$A$31)*(V$85='Out-Commuting'!$B$2:$B$31), 0),
       MATCH($R105, 'Out-Commuting'!$F$1:$Z$1, 0))</f>
        <v>-12.41371757519453</v>
      </c>
      <c r="W105" s="46" cm="1">
        <f t="array" ref="W105">INDEX('Out-Commuting'!$F$2:$Z$31,
       MATCH(1, ($S$84='Out-Commuting'!$A$2:$A$31)*(W$85='Out-Commuting'!$B$2:$B$31), 0),
       MATCH($R105, 'Out-Commuting'!$F$1:$Z$1, 0))</f>
        <v>-12.600764332731536</v>
      </c>
      <c r="X105" s="46" cm="1">
        <f t="array" ref="X105">INDEX('Out-Commuting'!$F$2:$Z$31,
       MATCH(1, ($S$84='Out-Commuting'!$A$2:$A$31)*(X$85='Out-Commuting'!$B$2:$B$31), 0),
       MATCH($R105, 'Out-Commuting'!$F$1:$Z$1, 0))</f>
        <v>-12.792623482885693</v>
      </c>
      <c r="Y105" s="46" cm="1">
        <f t="array" ref="Y105">INDEX('Out-Commuting'!$F$2:$Z$31,
       MATCH(1, ($S$84='Out-Commuting'!$A$2:$A$31)*(Y$85='Out-Commuting'!$B$2:$B$31), 0),
       MATCH($R105, 'Out-Commuting'!$F$1:$Z$1, 0))</f>
        <v>-12.986088792119736</v>
      </c>
      <c r="Z105" s="46" cm="1">
        <f t="array" ref="Z105">INDEX('Out-Commuting'!$F$2:$Z$31,
       MATCH(1, ($S$84='Out-Commuting'!$A$2:$A$31)*(Z$85='Out-Commuting'!$B$2:$B$31), 0),
       MATCH($R105, 'Out-Commuting'!$F$1:$Z$1, 0))</f>
        <v>-13.183200496411487</v>
      </c>
      <c r="AA105" s="46" cm="1">
        <f t="array" ref="AA105">INDEX('Out-Commuting'!$F$2:$Z$31,
       MATCH(1, ($S$84='Out-Commuting'!$A$2:$A$31)*(AA$85='Out-Commuting'!$B$2:$B$31), 0),
       MATCH($R105, 'Out-Commuting'!$F$1:$Z$1, 0))</f>
        <v>-13.383718092196609</v>
      </c>
      <c r="AB105" s="46" cm="1">
        <f t="array" ref="AB105">INDEX('Out-Commuting'!$F$2:$Z$31,
       MATCH(1, ($S$84='Out-Commuting'!$A$2:$A$31)*(AB$85='Out-Commuting'!$B$2:$B$31), 0),
       MATCH($R105, 'Out-Commuting'!$F$1:$Z$1, 0))</f>
        <v>-13.587972385031559</v>
      </c>
    </row>
    <row r="106" spans="18:28" x14ac:dyDescent="0.35">
      <c r="R106" s="57" t="s">
        <v>19</v>
      </c>
      <c r="S106" s="46" cm="1">
        <f t="array" ref="S106">INDEX('Out-Commuting'!$F$2:$Z$31,
       MATCH(1, ($S$84='Out-Commuting'!$A$2:$A$31)*(S$85='Out-Commuting'!$B$2:$B$31), 0),
       MATCH($R106, 'Out-Commuting'!$F$1:$Z$1, 0))</f>
        <v>0</v>
      </c>
      <c r="T106" s="46" cm="1">
        <f t="array" ref="T106">INDEX('Out-Commuting'!$F$2:$Z$31,
       MATCH(1, ($S$84='Out-Commuting'!$A$2:$A$31)*(T$85='Out-Commuting'!$B$2:$B$31), 0),
       MATCH($R106, 'Out-Commuting'!$F$1:$Z$1, 0))</f>
        <v>0</v>
      </c>
      <c r="U106" s="46" cm="1">
        <f t="array" ref="U106">INDEX('Out-Commuting'!$F$2:$Z$31,
       MATCH(1, ($S$84='Out-Commuting'!$A$2:$A$31)*(U$85='Out-Commuting'!$B$2:$B$31), 0),
       MATCH($R106, 'Out-Commuting'!$F$1:$Z$1, 0))</f>
        <v>0</v>
      </c>
      <c r="V106" s="46" cm="1">
        <f t="array" ref="V106">INDEX('Out-Commuting'!$F$2:$Z$31,
       MATCH(1, ($S$84='Out-Commuting'!$A$2:$A$31)*(V$85='Out-Commuting'!$B$2:$B$31), 0),
       MATCH($R106, 'Out-Commuting'!$F$1:$Z$1, 0))</f>
        <v>0</v>
      </c>
      <c r="W106" s="46" cm="1">
        <f t="array" ref="W106">INDEX('Out-Commuting'!$F$2:$Z$31,
       MATCH(1, ($S$84='Out-Commuting'!$A$2:$A$31)*(W$85='Out-Commuting'!$B$2:$B$31), 0),
       MATCH($R106, 'Out-Commuting'!$F$1:$Z$1, 0))</f>
        <v>0</v>
      </c>
      <c r="X106" s="46" cm="1">
        <f t="array" ref="X106">INDEX('Out-Commuting'!$F$2:$Z$31,
       MATCH(1, ($S$84='Out-Commuting'!$A$2:$A$31)*(X$85='Out-Commuting'!$B$2:$B$31), 0),
       MATCH($R106, 'Out-Commuting'!$F$1:$Z$1, 0))</f>
        <v>0</v>
      </c>
      <c r="Y106" s="46" cm="1">
        <f t="array" ref="Y106">INDEX('Out-Commuting'!$F$2:$Z$31,
       MATCH(1, ($S$84='Out-Commuting'!$A$2:$A$31)*(Y$85='Out-Commuting'!$B$2:$B$31), 0),
       MATCH($R106, 'Out-Commuting'!$F$1:$Z$1, 0))</f>
        <v>0</v>
      </c>
      <c r="Z106" s="46" cm="1">
        <f t="array" ref="Z106">INDEX('Out-Commuting'!$F$2:$Z$31,
       MATCH(1, ($S$84='Out-Commuting'!$A$2:$A$31)*(Z$85='Out-Commuting'!$B$2:$B$31), 0),
       MATCH($R106, 'Out-Commuting'!$F$1:$Z$1, 0))</f>
        <v>0</v>
      </c>
      <c r="AA106" s="46" cm="1">
        <f t="array" ref="AA106">INDEX('Out-Commuting'!$F$2:$Z$31,
       MATCH(1, ($S$84='Out-Commuting'!$A$2:$A$31)*(AA$85='Out-Commuting'!$B$2:$B$31), 0),
       MATCH($R106, 'Out-Commuting'!$F$1:$Z$1, 0))</f>
        <v>0</v>
      </c>
      <c r="AB106" s="46" cm="1">
        <f t="array" ref="AB106">INDEX('Out-Commuting'!$F$2:$Z$31,
       MATCH(1, ($S$84='Out-Commuting'!$A$2:$A$31)*(AB$85='Out-Commuting'!$B$2:$B$31), 0),
       MATCH($R106, 'Out-Commuting'!$F$1:$Z$1, 0))</f>
        <v>0</v>
      </c>
    </row>
  </sheetData>
  <mergeCells count="2">
    <mergeCell ref="D3:N3"/>
    <mergeCell ref="D12:N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B5946-063A-4231-B879-101ADAD9EC31}">
  <sheetPr>
    <tabColor theme="0" tint="-0.499984740745262"/>
  </sheetPr>
  <dimension ref="A1:AA151"/>
  <sheetViews>
    <sheetView topLeftCell="G1" workbookViewId="0">
      <selection activeCell="AA2" sqref="AA2"/>
    </sheetView>
  </sheetViews>
  <sheetFormatPr defaultRowHeight="14.5" x14ac:dyDescent="0.35"/>
  <sheetData>
    <row r="1" spans="1:27" ht="145" x14ac:dyDescent="0.35">
      <c r="A1" s="12" t="s">
        <v>50</v>
      </c>
      <c r="B1" s="12" t="s">
        <v>41</v>
      </c>
      <c r="C1" s="12" t="s">
        <v>40</v>
      </c>
      <c r="D1" s="11" t="s">
        <v>39</v>
      </c>
      <c r="E1" s="11" t="s">
        <v>38</v>
      </c>
      <c r="F1" s="11" t="s">
        <v>37</v>
      </c>
      <c r="G1" s="11" t="s">
        <v>36</v>
      </c>
      <c r="H1" s="11" t="s">
        <v>35</v>
      </c>
      <c r="I1" s="11" t="s">
        <v>10</v>
      </c>
      <c r="J1" s="11" t="s">
        <v>34</v>
      </c>
      <c r="K1" s="11" t="s">
        <v>33</v>
      </c>
      <c r="L1" s="11" t="s">
        <v>32</v>
      </c>
      <c r="M1" s="11" t="s">
        <v>31</v>
      </c>
      <c r="N1" s="11" t="s">
        <v>30</v>
      </c>
      <c r="O1" s="11" t="s">
        <v>29</v>
      </c>
      <c r="P1" s="11" t="s">
        <v>12</v>
      </c>
      <c r="Q1" s="11" t="s">
        <v>28</v>
      </c>
      <c r="R1" s="11" t="s">
        <v>27</v>
      </c>
      <c r="S1" s="11" t="s">
        <v>26</v>
      </c>
      <c r="T1" s="11" t="s">
        <v>25</v>
      </c>
      <c r="U1" s="11" t="s">
        <v>24</v>
      </c>
      <c r="V1" s="11" t="s">
        <v>23</v>
      </c>
      <c r="W1" s="11" t="s">
        <v>22</v>
      </c>
      <c r="X1" s="11" t="s">
        <v>21</v>
      </c>
      <c r="Y1" s="11" t="s">
        <v>20</v>
      </c>
      <c r="Z1" s="11" t="s">
        <v>19</v>
      </c>
      <c r="AA1" s="10" t="s">
        <v>11</v>
      </c>
    </row>
    <row r="2" spans="1:27" x14ac:dyDescent="0.35">
      <c r="A2" s="9" t="s">
        <v>51</v>
      </c>
      <c r="B2" s="9" t="s">
        <v>9</v>
      </c>
      <c r="C2" s="8" t="s">
        <v>13</v>
      </c>
      <c r="D2" s="7">
        <v>3910.7351539077172</v>
      </c>
      <c r="E2" s="7">
        <v>267.00487939522952</v>
      </c>
      <c r="F2" s="7">
        <v>7928.8457216682582</v>
      </c>
      <c r="G2" s="7">
        <v>711.0569719396525</v>
      </c>
      <c r="H2" s="7">
        <v>454.83915701485608</v>
      </c>
      <c r="I2" s="7">
        <f>SUM('Labour Demand'!$D2:$H2)</f>
        <v>13272.481883925713</v>
      </c>
      <c r="J2" s="7">
        <v>378.44585677574878</v>
      </c>
      <c r="K2" s="7">
        <v>3950.5318577128951</v>
      </c>
      <c r="L2" s="7">
        <v>1562.9703704070785</v>
      </c>
      <c r="M2" s="7">
        <v>2850.3558570566456</v>
      </c>
      <c r="N2" s="7">
        <v>1258.1190772410564</v>
      </c>
      <c r="O2" s="7">
        <v>647.06364145548707</v>
      </c>
      <c r="P2" s="7">
        <f>SUM('Labour Demand'!$J2:$O2)</f>
        <v>10647.486660648912</v>
      </c>
      <c r="Q2" s="7">
        <v>0</v>
      </c>
      <c r="R2" s="7">
        <v>502.70676225396443</v>
      </c>
      <c r="S2" s="7">
        <v>786.19957214450881</v>
      </c>
      <c r="T2" s="7">
        <v>428.21729123470107</v>
      </c>
      <c r="U2" s="7">
        <v>771.01016120007546</v>
      </c>
      <c r="V2" s="7">
        <v>0</v>
      </c>
      <c r="W2" s="7">
        <v>86.887378790891816</v>
      </c>
      <c r="X2" s="7">
        <v>567.30577201937376</v>
      </c>
      <c r="Y2" s="7">
        <v>300.67377180507248</v>
      </c>
      <c r="Z2" s="7">
        <v>0</v>
      </c>
      <c r="AA2" s="6">
        <f>SUM('Labour Demand'!$Q2:$Z2)</f>
        <v>3443.0007094485882</v>
      </c>
    </row>
    <row r="3" spans="1:27" x14ac:dyDescent="0.35">
      <c r="A3" s="35" t="s">
        <v>51</v>
      </c>
      <c r="B3" s="35" t="s">
        <v>9</v>
      </c>
      <c r="C3" s="14" t="s">
        <v>0</v>
      </c>
      <c r="D3" s="7">
        <v>4306.9891780915823</v>
      </c>
      <c r="E3" s="7">
        <v>268.26281179132638</v>
      </c>
      <c r="F3" s="7">
        <v>9849.7145145535251</v>
      </c>
      <c r="G3" s="7">
        <v>714.40695416656672</v>
      </c>
      <c r="H3" s="7">
        <v>516.92539905194133</v>
      </c>
      <c r="I3" s="5">
        <f>SUM('Labour Demand'!$D3:$H3)</f>
        <v>15656.298857654941</v>
      </c>
      <c r="J3" s="7">
        <v>470.53673740734024</v>
      </c>
      <c r="K3" s="7">
        <v>3969.1438846424617</v>
      </c>
      <c r="L3" s="7">
        <v>1570.3339476852461</v>
      </c>
      <c r="M3" s="7">
        <v>3780.6918686619733</v>
      </c>
      <c r="N3" s="7">
        <v>1439.7673005088136</v>
      </c>
      <c r="O3" s="7">
        <v>679.37316856371831</v>
      </c>
      <c r="P3" s="5">
        <f>SUM('Labour Demand'!$J3:$O3)</f>
        <v>11909.846907469553</v>
      </c>
      <c r="Q3" s="7">
        <v>0</v>
      </c>
      <c r="R3" s="7">
        <v>524.48286224049491</v>
      </c>
      <c r="S3" s="7">
        <v>820.25592821106432</v>
      </c>
      <c r="T3" s="7">
        <v>446.76667877044537</v>
      </c>
      <c r="U3" s="7">
        <v>804.40854694218297</v>
      </c>
      <c r="V3" s="7">
        <v>0</v>
      </c>
      <c r="W3" s="7">
        <v>90.651140073184123</v>
      </c>
      <c r="X3" s="7">
        <v>591.88015243757218</v>
      </c>
      <c r="Y3" s="7">
        <v>313.69826761411582</v>
      </c>
      <c r="Z3" s="7">
        <v>0</v>
      </c>
      <c r="AA3" s="5">
        <f>SUM('Labour Demand'!$Q3:$Z3)</f>
        <v>3592.1435762890596</v>
      </c>
    </row>
    <row r="4" spans="1:27" x14ac:dyDescent="0.35">
      <c r="A4" s="21" t="s">
        <v>51</v>
      </c>
      <c r="B4" s="21" t="s">
        <v>9</v>
      </c>
      <c r="C4" s="14" t="s">
        <v>1</v>
      </c>
      <c r="D4" s="7">
        <v>4799.4162762165697</v>
      </c>
      <c r="E4" s="7">
        <v>269.43841947170341</v>
      </c>
      <c r="F4" s="7">
        <v>12226.528671083617</v>
      </c>
      <c r="G4" s="7">
        <v>717.53769859075589</v>
      </c>
      <c r="H4" s="7">
        <v>593.93341638101856</v>
      </c>
      <c r="I4" s="20">
        <f>SUM('Labour Demand'!$D4:$H4)</f>
        <v>18606.854481743667</v>
      </c>
      <c r="J4" s="7">
        <v>584.48512631338247</v>
      </c>
      <c r="K4" s="7">
        <v>3986.5378573819139</v>
      </c>
      <c r="L4" s="7">
        <v>1577.2156195700975</v>
      </c>
      <c r="M4" s="7">
        <v>4930.9354245926652</v>
      </c>
      <c r="N4" s="7">
        <v>1665.0052016907621</v>
      </c>
      <c r="O4" s="7">
        <v>719.8297240355904</v>
      </c>
      <c r="P4" s="20">
        <f>SUM('Labour Demand'!$J4:$O4)</f>
        <v>13464.008953584409</v>
      </c>
      <c r="Q4" s="7">
        <v>0</v>
      </c>
      <c r="R4" s="7">
        <v>547.01619985084801</v>
      </c>
      <c r="S4" s="7">
        <v>855.49655300158099</v>
      </c>
      <c r="T4" s="7">
        <v>465.96109889465237</v>
      </c>
      <c r="U4" s="7">
        <v>838.96832128346614</v>
      </c>
      <c r="V4" s="7">
        <v>0</v>
      </c>
      <c r="W4" s="7">
        <v>94.54578161648746</v>
      </c>
      <c r="X4" s="7">
        <v>617.30907730800493</v>
      </c>
      <c r="Y4" s="7">
        <v>327.17567456262071</v>
      </c>
      <c r="Z4" s="7">
        <v>0</v>
      </c>
      <c r="AA4" s="20">
        <f>SUM('Labour Demand'!$Q4:$Z4)</f>
        <v>3746.4727065176608</v>
      </c>
    </row>
    <row r="5" spans="1:27" x14ac:dyDescent="0.35">
      <c r="A5" s="35" t="s">
        <v>51</v>
      </c>
      <c r="B5" s="35" t="s">
        <v>9</v>
      </c>
      <c r="C5" s="14" t="s">
        <v>2</v>
      </c>
      <c r="D5" s="7">
        <v>5379.9709753891038</v>
      </c>
      <c r="E5" s="7">
        <v>270.52747110548972</v>
      </c>
      <c r="F5" s="7">
        <v>15021.465219920656</v>
      </c>
      <c r="G5" s="7">
        <v>720.43793681396733</v>
      </c>
      <c r="H5" s="7">
        <v>684.61948724304159</v>
      </c>
      <c r="I5" s="5">
        <f>SUM('Labour Demand'!$D5:$H5)</f>
        <v>22077.021090472259</v>
      </c>
      <c r="J5" s="7">
        <v>718.47788259001925</v>
      </c>
      <c r="K5" s="7">
        <v>4002.6511703060523</v>
      </c>
      <c r="L5" s="7">
        <v>1583.5906170581841</v>
      </c>
      <c r="M5" s="7">
        <v>6282.8734200927784</v>
      </c>
      <c r="N5" s="7">
        <v>1930.2017308851348</v>
      </c>
      <c r="O5" s="7">
        <v>767.74224547498693</v>
      </c>
      <c r="P5" s="5">
        <f>SUM('Labour Demand'!$J5:$O5)</f>
        <v>15285.537066407156</v>
      </c>
      <c r="Q5" s="7">
        <v>0</v>
      </c>
      <c r="R5" s="7">
        <v>570.31687441737506</v>
      </c>
      <c r="S5" s="7">
        <v>891.93724119273645</v>
      </c>
      <c r="T5" s="7">
        <v>485.80915445309097</v>
      </c>
      <c r="U5" s="7">
        <v>874.70497374674187</v>
      </c>
      <c r="V5" s="7">
        <v>0</v>
      </c>
      <c r="W5" s="7">
        <v>98.573048980204277</v>
      </c>
      <c r="X5" s="7">
        <v>643.60394375115379</v>
      </c>
      <c r="Y5" s="7">
        <v>341.1120331588491</v>
      </c>
      <c r="Z5" s="7">
        <v>0</v>
      </c>
      <c r="AA5" s="5">
        <f>SUM('Labour Demand'!$Q5:$Z5)</f>
        <v>3906.0572697001517</v>
      </c>
    </row>
    <row r="6" spans="1:27" x14ac:dyDescent="0.35">
      <c r="A6" s="21" t="s">
        <v>51</v>
      </c>
      <c r="B6" s="21" t="s">
        <v>9</v>
      </c>
      <c r="C6" s="14" t="s">
        <v>3</v>
      </c>
      <c r="D6" s="7">
        <v>6205.4884026157124</v>
      </c>
      <c r="E6" s="7">
        <v>271.21595320993794</v>
      </c>
      <c r="F6" s="7">
        <v>18984.679100593374</v>
      </c>
      <c r="G6" s="7">
        <v>722.2714239080326</v>
      </c>
      <c r="H6" s="7">
        <v>813.41218671974252</v>
      </c>
      <c r="I6" s="20">
        <f>SUM('Labour Demand'!$D6:$H6)</f>
        <v>26997.067067046803</v>
      </c>
      <c r="J6" s="7">
        <v>908.47762247624883</v>
      </c>
      <c r="K6" s="7">
        <v>4012.8377649976865</v>
      </c>
      <c r="L6" s="7">
        <v>1587.6207948296369</v>
      </c>
      <c r="M6" s="7">
        <v>8198.9212833712263</v>
      </c>
      <c r="N6" s="7">
        <v>2306.76195560823</v>
      </c>
      <c r="O6" s="7">
        <v>836.19964100935636</v>
      </c>
      <c r="P6" s="20">
        <f>SUM('Labour Demand'!$J6:$O6)</f>
        <v>17850.819062292387</v>
      </c>
      <c r="Q6" s="7">
        <v>0</v>
      </c>
      <c r="R6" s="7">
        <v>593.68954445326904</v>
      </c>
      <c r="S6" s="7">
        <v>928.49052545671725</v>
      </c>
      <c r="T6" s="7">
        <v>505.71853742382717</v>
      </c>
      <c r="U6" s="7">
        <v>910.55204692167354</v>
      </c>
      <c r="V6" s="7">
        <v>0</v>
      </c>
      <c r="W6" s="7">
        <v>102.61275997525411</v>
      </c>
      <c r="X6" s="7">
        <v>669.98005725202677</v>
      </c>
      <c r="Y6" s="7">
        <v>355.09145294094742</v>
      </c>
      <c r="Z6" s="7">
        <v>0</v>
      </c>
      <c r="AA6" s="20">
        <f>SUM('Labour Demand'!$Q6:$Z6)</f>
        <v>4066.1349244237153</v>
      </c>
    </row>
    <row r="7" spans="1:27" x14ac:dyDescent="0.35">
      <c r="A7" s="35" t="s">
        <v>51</v>
      </c>
      <c r="B7" s="35" t="s">
        <v>9</v>
      </c>
      <c r="C7" s="14" t="s">
        <v>4</v>
      </c>
      <c r="D7" s="7">
        <v>7289.6226162105722</v>
      </c>
      <c r="E7" s="7">
        <v>271.41574303184541</v>
      </c>
      <c r="F7" s="7">
        <v>24183.280831418018</v>
      </c>
      <c r="G7" s="7">
        <v>722.80348139743751</v>
      </c>
      <c r="H7" s="7">
        <v>982.46406686622709</v>
      </c>
      <c r="I7" s="5">
        <f>SUM('Labour Demand'!$D7:$H7)</f>
        <v>33449.586738924103</v>
      </c>
      <c r="J7" s="7">
        <v>1157.7019195021667</v>
      </c>
      <c r="K7" s="7">
        <v>4015.7938010749294</v>
      </c>
      <c r="L7" s="7">
        <v>1588.7903074342662</v>
      </c>
      <c r="M7" s="7">
        <v>10711.665415793057</v>
      </c>
      <c r="N7" s="7">
        <v>2800.9897523470559</v>
      </c>
      <c r="O7" s="7">
        <v>926.28780442728362</v>
      </c>
      <c r="P7" s="5">
        <f>SUM('Labour Demand'!$J7:$O7)</f>
        <v>21201.229000578762</v>
      </c>
      <c r="Q7" s="7">
        <v>0</v>
      </c>
      <c r="R7" s="7">
        <v>616.86267330496651</v>
      </c>
      <c r="S7" s="7">
        <v>964.73174072656525</v>
      </c>
      <c r="T7" s="7">
        <v>525.45794658119485</v>
      </c>
      <c r="U7" s="7">
        <v>946.09308028941462</v>
      </c>
      <c r="V7" s="7">
        <v>0</v>
      </c>
      <c r="W7" s="7">
        <v>106.61798245382182</v>
      </c>
      <c r="X7" s="7">
        <v>696.13098805385914</v>
      </c>
      <c r="Y7" s="7">
        <v>368.95152521275196</v>
      </c>
      <c r="Z7" s="7">
        <v>0</v>
      </c>
      <c r="AA7" s="5">
        <f>SUM('Labour Demand'!$Q7:$Z7)</f>
        <v>4224.8459366225743</v>
      </c>
    </row>
    <row r="8" spans="1:27" x14ac:dyDescent="0.35">
      <c r="A8" s="21" t="s">
        <v>51</v>
      </c>
      <c r="B8" s="21" t="s">
        <v>9</v>
      </c>
      <c r="C8" s="14" t="s">
        <v>5</v>
      </c>
      <c r="D8" s="7">
        <v>8955.6690875059285</v>
      </c>
      <c r="E8" s="7">
        <v>271.7940012676948</v>
      </c>
      <c r="F8" s="7">
        <v>32114.660952331607</v>
      </c>
      <c r="G8" s="7">
        <v>723.81081563194107</v>
      </c>
      <c r="H8" s="7">
        <v>1241.4305365023354</v>
      </c>
      <c r="I8" s="20">
        <f>SUM('Labour Demand'!$D8:$H8)</f>
        <v>43307.365393239503</v>
      </c>
      <c r="J8" s="7">
        <v>1537.9284882324266</v>
      </c>
      <c r="K8" s="7">
        <v>4021.3904074536217</v>
      </c>
      <c r="L8" s="7">
        <v>1591.0045232056561</v>
      </c>
      <c r="M8" s="7">
        <v>14540.073092649203</v>
      </c>
      <c r="N8" s="7">
        <v>3557.7042894060305</v>
      </c>
      <c r="O8" s="7">
        <v>1066.4447165785368</v>
      </c>
      <c r="P8" s="20">
        <f>SUM('Labour Demand'!$J8:$O8)</f>
        <v>26314.545517525476</v>
      </c>
      <c r="Q8" s="7">
        <v>0</v>
      </c>
      <c r="R8" s="7">
        <v>641.37720903172112</v>
      </c>
      <c r="S8" s="7">
        <v>1003.0708261474194</v>
      </c>
      <c r="T8" s="7">
        <v>546.33999725765636</v>
      </c>
      <c r="U8" s="7">
        <v>983.69145286289029</v>
      </c>
      <c r="V8" s="7">
        <v>0</v>
      </c>
      <c r="W8" s="7">
        <v>110.85505247456949</v>
      </c>
      <c r="X8" s="7">
        <v>723.79569969172883</v>
      </c>
      <c r="Y8" s="7">
        <v>383.61390589759702</v>
      </c>
      <c r="Z8" s="7">
        <v>0</v>
      </c>
      <c r="AA8" s="20">
        <f>SUM('Labour Demand'!$Q8:$Z8)</f>
        <v>4392.7441433635831</v>
      </c>
    </row>
    <row r="9" spans="1:27" x14ac:dyDescent="0.35">
      <c r="A9" s="35" t="s">
        <v>51</v>
      </c>
      <c r="B9" s="35" t="s">
        <v>9</v>
      </c>
      <c r="C9" s="14" t="s">
        <v>6</v>
      </c>
      <c r="D9" s="7">
        <v>9391.6346107948684</v>
      </c>
      <c r="E9" s="7">
        <v>271.5952821872184</v>
      </c>
      <c r="F9" s="7">
        <v>34273.931970279242</v>
      </c>
      <c r="G9" s="7">
        <v>723.28160961911385</v>
      </c>
      <c r="H9" s="7">
        <v>1310.3960482164034</v>
      </c>
      <c r="I9" s="5">
        <f>SUM('Labour Demand'!$D9:$H9)</f>
        <v>45970.839521096845</v>
      </c>
      <c r="J9" s="7">
        <v>1641.4559184521713</v>
      </c>
      <c r="K9" s="7">
        <v>4018.4502137765039</v>
      </c>
      <c r="L9" s="7">
        <v>1589.8412784158136</v>
      </c>
      <c r="M9" s="7">
        <v>15589.994007374355</v>
      </c>
      <c r="N9" s="7">
        <v>3759.7816999231641</v>
      </c>
      <c r="O9" s="7">
        <v>1100.6263843605705</v>
      </c>
      <c r="P9" s="5">
        <f>SUM('Labour Demand'!$J9:$O9)</f>
        <v>27700.149502302578</v>
      </c>
      <c r="Q9" s="7">
        <v>0</v>
      </c>
      <c r="R9" s="7">
        <v>665.39692712847898</v>
      </c>
      <c r="S9" s="7">
        <v>1040.6360500684821</v>
      </c>
      <c r="T9" s="7">
        <v>566.80055078889859</v>
      </c>
      <c r="U9" s="7">
        <v>1020.5309149754083</v>
      </c>
      <c r="V9" s="7">
        <v>0</v>
      </c>
      <c r="W9" s="7">
        <v>115.00659866695804</v>
      </c>
      <c r="X9" s="7">
        <v>750.90200846201924</v>
      </c>
      <c r="Y9" s="7">
        <v>397.98033137686701</v>
      </c>
      <c r="Z9" s="7">
        <v>0</v>
      </c>
      <c r="AA9" s="5">
        <f>SUM('Labour Demand'!$Q9:$Z9)</f>
        <v>4557.2533814671124</v>
      </c>
    </row>
    <row r="10" spans="1:27" x14ac:dyDescent="0.35">
      <c r="A10" s="21" t="s">
        <v>51</v>
      </c>
      <c r="B10" s="21" t="s">
        <v>9</v>
      </c>
      <c r="C10" s="14" t="s">
        <v>7</v>
      </c>
      <c r="D10" s="7">
        <v>9099.9005619186701</v>
      </c>
      <c r="E10" s="7">
        <v>271.42496017327437</v>
      </c>
      <c r="F10" s="7">
        <v>33004.399962752788</v>
      </c>
      <c r="G10" s="7">
        <v>722.8280274382787</v>
      </c>
      <c r="H10" s="7">
        <v>1266.7576355608562</v>
      </c>
      <c r="I10" s="20">
        <f>SUM('Labour Demand'!$D10:$H10)</f>
        <v>44365.311147843866</v>
      </c>
      <c r="J10" s="7">
        <v>1580.6136800649358</v>
      </c>
      <c r="K10" s="7">
        <v>4015.9301754023736</v>
      </c>
      <c r="L10" s="7">
        <v>1588.844261949951</v>
      </c>
      <c r="M10" s="7">
        <v>14988.104556018163</v>
      </c>
      <c r="N10" s="7">
        <v>3633.0596558793632</v>
      </c>
      <c r="O10" s="7">
        <v>1072.5340864683697</v>
      </c>
      <c r="P10" s="20">
        <f>SUM('Labour Demand'!$J10:$O10)</f>
        <v>26879.086415783157</v>
      </c>
      <c r="Q10" s="7">
        <v>0</v>
      </c>
      <c r="R10" s="7">
        <v>690.39079533424911</v>
      </c>
      <c r="S10" s="7">
        <v>1079.7247792542767</v>
      </c>
      <c r="T10" s="7">
        <v>588.09090799946057</v>
      </c>
      <c r="U10" s="7">
        <v>1058.8644481627118</v>
      </c>
      <c r="V10" s="7">
        <v>0</v>
      </c>
      <c r="W10" s="7">
        <v>119.32651607667705</v>
      </c>
      <c r="X10" s="7">
        <v>779.10764793790452</v>
      </c>
      <c r="Y10" s="7">
        <v>412.92940544886301</v>
      </c>
      <c r="Z10" s="7">
        <v>0</v>
      </c>
      <c r="AA10" s="20">
        <f>SUM('Labour Demand'!$Q10:$Z10)</f>
        <v>4728.4345002141417</v>
      </c>
    </row>
    <row r="11" spans="1:27" x14ac:dyDescent="0.35">
      <c r="A11" s="35" t="s">
        <v>51</v>
      </c>
      <c r="B11" s="35" t="s">
        <v>9</v>
      </c>
      <c r="C11" s="14" t="s">
        <v>8</v>
      </c>
      <c r="D11" s="7">
        <v>9120.8655905798314</v>
      </c>
      <c r="E11" s="7">
        <v>271.29767418461398</v>
      </c>
      <c r="F11" s="7">
        <v>33204.717995757404</v>
      </c>
      <c r="G11" s="7">
        <v>722.48905389640117</v>
      </c>
      <c r="H11" s="7">
        <v>1271.4554958562535</v>
      </c>
      <c r="I11" s="5">
        <f>SUM('Labour Demand'!$D11:$H11)</f>
        <v>44590.825810274502</v>
      </c>
      <c r="J11" s="7">
        <v>1590.2324334197735</v>
      </c>
      <c r="K11" s="7">
        <v>4014.0468863988845</v>
      </c>
      <c r="L11" s="7">
        <v>1588.0991660951686</v>
      </c>
      <c r="M11" s="7">
        <v>15093.982076316772</v>
      </c>
      <c r="N11" s="7">
        <v>3647.4542229117869</v>
      </c>
      <c r="O11" s="7">
        <v>1071.3067453601113</v>
      </c>
      <c r="P11" s="5">
        <f>SUM('Labour Demand'!$J11:$O11)</f>
        <v>27005.121530502496</v>
      </c>
      <c r="Q11" s="7">
        <v>0</v>
      </c>
      <c r="R11" s="7">
        <v>716.44119115862054</v>
      </c>
      <c r="S11" s="7">
        <v>1120.4658465904051</v>
      </c>
      <c r="T11" s="7">
        <v>610.28123996453689</v>
      </c>
      <c r="U11" s="7">
        <v>1098.8183962532842</v>
      </c>
      <c r="V11" s="7">
        <v>0</v>
      </c>
      <c r="W11" s="7">
        <v>123.82904275743284</v>
      </c>
      <c r="X11" s="7">
        <v>808.50558133409265</v>
      </c>
      <c r="Y11" s="7">
        <v>428.51039889802598</v>
      </c>
      <c r="Z11" s="7">
        <v>0</v>
      </c>
      <c r="AA11" s="5">
        <f>SUM('Labour Demand'!$Q11:$Z11)</f>
        <v>4906.851696956398</v>
      </c>
    </row>
    <row r="12" spans="1:27" x14ac:dyDescent="0.35">
      <c r="A12" s="21" t="s">
        <v>51</v>
      </c>
      <c r="B12" s="21" t="s">
        <v>116</v>
      </c>
      <c r="C12" s="14" t="s">
        <v>13</v>
      </c>
      <c r="D12" s="20">
        <v>3979.1673194910913</v>
      </c>
      <c r="E12" s="20">
        <v>295.24259986154811</v>
      </c>
      <c r="F12" s="20">
        <v>8235.0761904879964</v>
      </c>
      <c r="G12" s="20">
        <v>786.25645164480716</v>
      </c>
      <c r="H12" s="20">
        <v>465.19621848442563</v>
      </c>
      <c r="I12" s="20">
        <f>SUM('Labour Demand'!$D12:$H12)</f>
        <v>13760.938779969869</v>
      </c>
      <c r="J12" s="20">
        <v>393.12336452771359</v>
      </c>
      <c r="K12" s="20">
        <v>4368.3295194786815</v>
      </c>
      <c r="L12" s="20">
        <v>1728.2659279888699</v>
      </c>
      <c r="M12" s="20">
        <v>2996.3841637649048</v>
      </c>
      <c r="N12" s="20">
        <v>1288.2532420525283</v>
      </c>
      <c r="O12" s="20">
        <v>653.40222779582575</v>
      </c>
      <c r="P12" s="20">
        <f>SUM('Labour Demand'!$J12:$O12)</f>
        <v>11427.758445608522</v>
      </c>
      <c r="Q12" s="20">
        <v>0</v>
      </c>
      <c r="R12" s="20">
        <v>692.38557448661584</v>
      </c>
      <c r="S12" s="20">
        <v>1082.8444797116204</v>
      </c>
      <c r="T12" s="20">
        <v>589.79010719345615</v>
      </c>
      <c r="U12" s="20">
        <v>1061.9238758675017</v>
      </c>
      <c r="V12" s="20">
        <v>0</v>
      </c>
      <c r="W12" s="20">
        <v>119.67129188800443</v>
      </c>
      <c r="X12" s="20">
        <v>781.35876093659942</v>
      </c>
      <c r="Y12" s="20">
        <v>414.12250213403814</v>
      </c>
      <c r="Z12" s="20">
        <v>0</v>
      </c>
      <c r="AA12" s="20">
        <f>SUM('Labour Demand'!$Q12:$Z12)</f>
        <v>4742.0965922178357</v>
      </c>
    </row>
    <row r="13" spans="1:27" x14ac:dyDescent="0.35">
      <c r="A13" s="35" t="s">
        <v>51</v>
      </c>
      <c r="B13" s="35" t="s">
        <v>116</v>
      </c>
      <c r="C13" s="14" t="s">
        <v>0</v>
      </c>
      <c r="D13" s="20">
        <v>4424.0392090971764</v>
      </c>
      <c r="E13" s="20">
        <v>297.50844858070809</v>
      </c>
      <c r="F13" s="20">
        <v>10385.400569204088</v>
      </c>
      <c r="G13" s="20">
        <v>792.29060178007251</v>
      </c>
      <c r="H13" s="20">
        <v>534.81095258958999</v>
      </c>
      <c r="I13" s="5">
        <f>SUM('Labour Demand'!$D13:$H13)</f>
        <v>16434.049781251637</v>
      </c>
      <c r="J13" s="20">
        <v>496.21392654895362</v>
      </c>
      <c r="K13" s="20">
        <v>4401.8544032563659</v>
      </c>
      <c r="L13" s="20">
        <v>1741.5295597992454</v>
      </c>
      <c r="M13" s="20">
        <v>4037.2940894417211</v>
      </c>
      <c r="N13" s="20">
        <v>1491.8869017074578</v>
      </c>
      <c r="O13" s="20">
        <v>689.8611102064649</v>
      </c>
      <c r="P13" s="5">
        <f>SUM('Labour Demand'!$J13:$O13)</f>
        <v>12858.639990960208</v>
      </c>
      <c r="Q13" s="20">
        <v>0</v>
      </c>
      <c r="R13" s="20">
        <v>716.68187467144162</v>
      </c>
      <c r="S13" s="20">
        <v>1120.8422594199317</v>
      </c>
      <c r="T13" s="20">
        <v>610.48625976861319</v>
      </c>
      <c r="U13" s="20">
        <v>1099.1875367700861</v>
      </c>
      <c r="V13" s="20">
        <v>0</v>
      </c>
      <c r="W13" s="20">
        <v>123.87064227651119</v>
      </c>
      <c r="X13" s="20">
        <v>808.77719324844406</v>
      </c>
      <c r="Y13" s="20">
        <v>428.65435403259926</v>
      </c>
      <c r="Z13" s="20">
        <v>0</v>
      </c>
      <c r="AA13" s="5">
        <f>SUM('Labour Demand'!$Q13:$Z13)</f>
        <v>4908.5001201876275</v>
      </c>
    </row>
    <row r="14" spans="1:27" x14ac:dyDescent="0.35">
      <c r="A14" s="21" t="s">
        <v>51</v>
      </c>
      <c r="B14" s="21" t="s">
        <v>116</v>
      </c>
      <c r="C14" s="14" t="s">
        <v>1</v>
      </c>
      <c r="D14" s="20">
        <v>5035.9006289224926</v>
      </c>
      <c r="E14" s="20">
        <v>299.69245412133301</v>
      </c>
      <c r="F14" s="20">
        <v>13325.164291410581</v>
      </c>
      <c r="G14" s="20">
        <v>798.10679648757571</v>
      </c>
      <c r="H14" s="20">
        <v>630.30296838807146</v>
      </c>
      <c r="I14" s="20">
        <f>SUM('Labour Demand'!$D14:$H14)</f>
        <v>20089.167139330053</v>
      </c>
      <c r="J14" s="20">
        <v>637.14897445975055</v>
      </c>
      <c r="K14" s="20">
        <v>4434.168357537661</v>
      </c>
      <c r="L14" s="20">
        <v>1754.3141049975698</v>
      </c>
      <c r="M14" s="20">
        <v>5458.7539963183544</v>
      </c>
      <c r="N14" s="20">
        <v>1771.0987165861902</v>
      </c>
      <c r="O14" s="20">
        <v>740.53265207801667</v>
      </c>
      <c r="P14" s="20">
        <f>SUM('Labour Demand'!$J14:$O14)</f>
        <v>14796.016801977541</v>
      </c>
      <c r="Q14" s="20">
        <v>0</v>
      </c>
      <c r="R14" s="20">
        <v>741.57852116328559</v>
      </c>
      <c r="S14" s="20">
        <v>1159.7789403827239</v>
      </c>
      <c r="T14" s="20">
        <v>631.69380126609451</v>
      </c>
      <c r="U14" s="20">
        <v>1137.3719593128658</v>
      </c>
      <c r="V14" s="20">
        <v>0</v>
      </c>
      <c r="W14" s="20">
        <v>128.17375597377026</v>
      </c>
      <c r="X14" s="20">
        <v>836.8731177898643</v>
      </c>
      <c r="Y14" s="20">
        <v>443.54527885811126</v>
      </c>
      <c r="Z14" s="20">
        <v>0</v>
      </c>
      <c r="AA14" s="20">
        <f>SUM('Labour Demand'!$Q14:$Z14)</f>
        <v>5079.0153747467157</v>
      </c>
    </row>
    <row r="15" spans="1:27" x14ac:dyDescent="0.35">
      <c r="A15" s="35" t="s">
        <v>51</v>
      </c>
      <c r="B15" s="35" t="s">
        <v>116</v>
      </c>
      <c r="C15" s="14" t="s">
        <v>2</v>
      </c>
      <c r="D15" s="20">
        <v>5848.0329442761267</v>
      </c>
      <c r="E15" s="20">
        <v>301.78907003194848</v>
      </c>
      <c r="F15" s="20">
        <v>17211.148423804265</v>
      </c>
      <c r="G15" s="20">
        <v>803.69026508972081</v>
      </c>
      <c r="H15" s="20">
        <v>756.82170402305553</v>
      </c>
      <c r="I15" s="5">
        <f>SUM('Labour Demand'!$D15:$H15)</f>
        <v>24921.482407225118</v>
      </c>
      <c r="J15" s="20">
        <v>823.44426019168327</v>
      </c>
      <c r="K15" s="20">
        <v>4465.1893185292156</v>
      </c>
      <c r="L15" s="20">
        <v>1766.5870962396716</v>
      </c>
      <c r="M15" s="20">
        <v>7336.2891900202467</v>
      </c>
      <c r="N15" s="20">
        <v>2140.9246271756788</v>
      </c>
      <c r="O15" s="20">
        <v>808.26600762239514</v>
      </c>
      <c r="P15" s="5">
        <f>SUM('Labour Demand'!$J15:$O15)</f>
        <v>17340.70049977889</v>
      </c>
      <c r="Q15" s="20">
        <v>0</v>
      </c>
      <c r="R15" s="20">
        <v>767.07002382265762</v>
      </c>
      <c r="S15" s="20">
        <v>1199.6459363910133</v>
      </c>
      <c r="T15" s="20">
        <v>653.40805505761944</v>
      </c>
      <c r="U15" s="20">
        <v>1176.4687231727983</v>
      </c>
      <c r="V15" s="20">
        <v>0</v>
      </c>
      <c r="W15" s="20">
        <v>132.57968406907389</v>
      </c>
      <c r="X15" s="20">
        <v>865.64033892543966</v>
      </c>
      <c r="Y15" s="20">
        <v>458.79199290509717</v>
      </c>
      <c r="Z15" s="20">
        <v>0</v>
      </c>
      <c r="AA15" s="5">
        <f>SUM('Labour Demand'!$Q15:$Z15)</f>
        <v>5253.604754343698</v>
      </c>
    </row>
    <row r="16" spans="1:27" x14ac:dyDescent="0.35">
      <c r="A16" s="21" t="s">
        <v>51</v>
      </c>
      <c r="B16" s="21" t="s">
        <v>116</v>
      </c>
      <c r="C16" s="14" t="s">
        <v>3</v>
      </c>
      <c r="D16" s="20">
        <v>6863.8951204384002</v>
      </c>
      <c r="E16" s="20">
        <v>303.4423179880269</v>
      </c>
      <c r="F16" s="20">
        <v>22071.382177399264</v>
      </c>
      <c r="G16" s="20">
        <v>808.09300667323487</v>
      </c>
      <c r="H16" s="20">
        <v>915.07036155146534</v>
      </c>
      <c r="I16" s="20">
        <f>SUM('Labour Demand'!$D16:$H16)</f>
        <v>30961.882984050393</v>
      </c>
      <c r="J16" s="20">
        <v>1056.445285577819</v>
      </c>
      <c r="K16" s="20">
        <v>4489.6503273841081</v>
      </c>
      <c r="L16" s="20">
        <v>1776.2647379971531</v>
      </c>
      <c r="M16" s="20">
        <v>9684.4858157785675</v>
      </c>
      <c r="N16" s="20">
        <v>2603.4961760661322</v>
      </c>
      <c r="O16" s="20">
        <v>893.00808813485469</v>
      </c>
      <c r="P16" s="20">
        <f>SUM('Labour Demand'!$J16:$O16)</f>
        <v>20503.350430938634</v>
      </c>
      <c r="Q16" s="20">
        <v>0</v>
      </c>
      <c r="R16" s="20">
        <v>792.20946286692936</v>
      </c>
      <c r="S16" s="20">
        <v>1238.9623285794567</v>
      </c>
      <c r="T16" s="20">
        <v>674.82241288807859</v>
      </c>
      <c r="U16" s="20">
        <v>1215.0255209033437</v>
      </c>
      <c r="V16" s="20">
        <v>0</v>
      </c>
      <c r="W16" s="20">
        <v>136.92476180989544</v>
      </c>
      <c r="X16" s="20">
        <v>894.01025543740332</v>
      </c>
      <c r="Y16" s="20">
        <v>473.82813430214941</v>
      </c>
      <c r="Z16" s="20">
        <v>0</v>
      </c>
      <c r="AA16" s="20">
        <f>SUM('Labour Demand'!$Q16:$Z16)</f>
        <v>5425.7828767872561</v>
      </c>
    </row>
    <row r="17" spans="1:27" x14ac:dyDescent="0.35">
      <c r="A17" s="35" t="s">
        <v>51</v>
      </c>
      <c r="B17" s="35" t="s">
        <v>116</v>
      </c>
      <c r="C17" s="14" t="s">
        <v>4</v>
      </c>
      <c r="D17" s="20">
        <v>8036.8249049490787</v>
      </c>
      <c r="E17" s="20">
        <v>304.54831133961898</v>
      </c>
      <c r="F17" s="20">
        <v>27688.975596403474</v>
      </c>
      <c r="G17" s="20">
        <v>811.03836214894625</v>
      </c>
      <c r="H17" s="20">
        <v>1097.8710397781836</v>
      </c>
      <c r="I17" s="5">
        <f>SUM('Labour Demand'!$D17:$H17)</f>
        <v>37939.258214619302</v>
      </c>
      <c r="J17" s="20">
        <v>1325.7552649168128</v>
      </c>
      <c r="K17" s="20">
        <v>4506.0143053749953</v>
      </c>
      <c r="L17" s="20">
        <v>1782.7389074667187</v>
      </c>
      <c r="M17" s="20">
        <v>12399.132820314851</v>
      </c>
      <c r="N17" s="20">
        <v>3137.8739832828437</v>
      </c>
      <c r="O17" s="20">
        <v>990.67717084132005</v>
      </c>
      <c r="P17" s="5">
        <f>SUM('Labour Demand'!$J17:$O17)</f>
        <v>24142.192452197545</v>
      </c>
      <c r="Q17" s="20">
        <v>0</v>
      </c>
      <c r="R17" s="20">
        <v>816.64057118144046</v>
      </c>
      <c r="S17" s="20">
        <v>1277.1709391375562</v>
      </c>
      <c r="T17" s="20">
        <v>695.63339815788947</v>
      </c>
      <c r="U17" s="20">
        <v>1252.4959393942563</v>
      </c>
      <c r="V17" s="20">
        <v>0</v>
      </c>
      <c r="W17" s="20">
        <v>141.14741231271847</v>
      </c>
      <c r="X17" s="20">
        <v>921.58081904293283</v>
      </c>
      <c r="Y17" s="20">
        <v>488.44061624563142</v>
      </c>
      <c r="Z17" s="20">
        <v>0</v>
      </c>
      <c r="AA17" s="5">
        <f>SUM('Labour Demand'!$Q17:$Z17)</f>
        <v>5593.1096954724253</v>
      </c>
    </row>
    <row r="18" spans="1:27" x14ac:dyDescent="0.35">
      <c r="A18" s="21" t="s">
        <v>51</v>
      </c>
      <c r="B18" s="21" t="s">
        <v>116</v>
      </c>
      <c r="C18" s="14" t="s">
        <v>5</v>
      </c>
      <c r="D18" s="20">
        <v>9258.4308427894448</v>
      </c>
      <c r="E18" s="20">
        <v>305.86119096964694</v>
      </c>
      <c r="F18" s="20">
        <v>33528.318645871237</v>
      </c>
      <c r="G18" s="20">
        <v>814.53467358851037</v>
      </c>
      <c r="H18" s="20">
        <v>1288.0949653557061</v>
      </c>
      <c r="I18" s="20">
        <f>SUM('Labour Demand'!$D18:$H18)</f>
        <v>45195.240318574542</v>
      </c>
      <c r="J18" s="20">
        <v>1605.6942665449319</v>
      </c>
      <c r="K18" s="20">
        <v>4525.439316691326</v>
      </c>
      <c r="L18" s="20">
        <v>1790.424130172358</v>
      </c>
      <c r="M18" s="20">
        <v>15219.904537029621</v>
      </c>
      <c r="N18" s="20">
        <v>3693.8767051963323</v>
      </c>
      <c r="O18" s="20">
        <v>1092.7380835535341</v>
      </c>
      <c r="P18" s="20">
        <f>SUM('Labour Demand'!$J18:$O18)</f>
        <v>27928.077039188101</v>
      </c>
      <c r="Q18" s="20">
        <v>0</v>
      </c>
      <c r="R18" s="20">
        <v>842.39895473653996</v>
      </c>
      <c r="S18" s="20">
        <v>1317.4553189206208</v>
      </c>
      <c r="T18" s="20">
        <v>717.57498729246481</v>
      </c>
      <c r="U18" s="20">
        <v>1292.0020231557426</v>
      </c>
      <c r="V18" s="20">
        <v>0</v>
      </c>
      <c r="W18" s="20">
        <v>145.59946785889463</v>
      </c>
      <c r="X18" s="20">
        <v>950.64921590152619</v>
      </c>
      <c r="Y18" s="20">
        <v>503.84695433503396</v>
      </c>
      <c r="Z18" s="20">
        <v>0</v>
      </c>
      <c r="AA18" s="20">
        <f>SUM('Labour Demand'!$Q18:$Z18)</f>
        <v>5769.5269222008228</v>
      </c>
    </row>
    <row r="19" spans="1:27" x14ac:dyDescent="0.35">
      <c r="A19" s="35" t="s">
        <v>51</v>
      </c>
      <c r="B19" s="35" t="s">
        <v>116</v>
      </c>
      <c r="C19" s="14" t="s">
        <v>6</v>
      </c>
      <c r="D19" s="20">
        <v>10280.355831433206</v>
      </c>
      <c r="E19" s="20">
        <v>306.52086795280388</v>
      </c>
      <c r="F19" s="20">
        <v>38447.777781799261</v>
      </c>
      <c r="G19" s="20">
        <v>816.29145016564371</v>
      </c>
      <c r="H19" s="20">
        <v>1447.7207388568963</v>
      </c>
      <c r="I19" s="5">
        <f>SUM('Labour Demand'!$D19:$H19)</f>
        <v>51298.666670207807</v>
      </c>
      <c r="J19" s="20">
        <v>1841.5392417038515</v>
      </c>
      <c r="K19" s="20">
        <v>4535.1997186123117</v>
      </c>
      <c r="L19" s="20">
        <v>1794.2856909837158</v>
      </c>
      <c r="M19" s="20">
        <v>17599.463581276563</v>
      </c>
      <c r="N19" s="20">
        <v>4160.6737993885836</v>
      </c>
      <c r="O19" s="20">
        <v>1177.0866659868122</v>
      </c>
      <c r="P19" s="5">
        <f>SUM('Labour Demand'!$J19:$O19)</f>
        <v>31108.248697951836</v>
      </c>
      <c r="Q19" s="20">
        <v>0</v>
      </c>
      <c r="R19" s="20">
        <v>867.05554923764169</v>
      </c>
      <c r="S19" s="20">
        <v>1356.0165747119513</v>
      </c>
      <c r="T19" s="20">
        <v>738.57804693103822</v>
      </c>
      <c r="U19" s="20">
        <v>1329.8182737581867</v>
      </c>
      <c r="V19" s="20">
        <v>0</v>
      </c>
      <c r="W19" s="20">
        <v>149.86109118877602</v>
      </c>
      <c r="X19" s="20">
        <v>978.47424120275673</v>
      </c>
      <c r="Y19" s="20">
        <v>518.59430174542979</v>
      </c>
      <c r="Z19" s="20">
        <v>0</v>
      </c>
      <c r="AA19" s="5">
        <f>SUM('Labour Demand'!$Q19:$Z19)</f>
        <v>5938.398078775781</v>
      </c>
    </row>
    <row r="20" spans="1:27" x14ac:dyDescent="0.35">
      <c r="A20" s="21" t="s">
        <v>51</v>
      </c>
      <c r="B20" s="21" t="s">
        <v>116</v>
      </c>
      <c r="C20" s="14" t="s">
        <v>7</v>
      </c>
      <c r="D20" s="20">
        <v>10850.060609271635</v>
      </c>
      <c r="E20" s="20">
        <v>307.2142919976161</v>
      </c>
      <c r="F20" s="20">
        <v>41235.610133662987</v>
      </c>
      <c r="G20" s="20">
        <v>818.13809807219536</v>
      </c>
      <c r="H20" s="20">
        <v>1537.3581485443731</v>
      </c>
      <c r="I20" s="20">
        <f>SUM('Labour Demand'!$D20:$H20)</f>
        <v>54748.381281548805</v>
      </c>
      <c r="J20" s="20">
        <v>1975.1983414475299</v>
      </c>
      <c r="K20" s="20">
        <v>4545.4594329146839</v>
      </c>
      <c r="L20" s="20">
        <v>1798.3447974638075</v>
      </c>
      <c r="M20" s="20">
        <v>18952.043668337355</v>
      </c>
      <c r="N20" s="20">
        <v>4423.1017723478881</v>
      </c>
      <c r="O20" s="20">
        <v>1222.7607756040479</v>
      </c>
      <c r="P20" s="20">
        <f>SUM('Labour Demand'!$J20:$O20)</f>
        <v>32916.90878811531</v>
      </c>
      <c r="Q20" s="20">
        <v>0</v>
      </c>
      <c r="R20" s="20">
        <v>892.53028023724983</v>
      </c>
      <c r="S20" s="20">
        <v>1395.8573409721635</v>
      </c>
      <c r="T20" s="20">
        <v>760.27801423339531</v>
      </c>
      <c r="U20" s="20">
        <v>1368.8893146299499</v>
      </c>
      <c r="V20" s="20">
        <v>0</v>
      </c>
      <c r="W20" s="20">
        <v>154.26412048568613</v>
      </c>
      <c r="X20" s="20">
        <v>1007.2225354805595</v>
      </c>
      <c r="Y20" s="20">
        <v>533.83098450065825</v>
      </c>
      <c r="Z20" s="20">
        <v>0</v>
      </c>
      <c r="AA20" s="20">
        <f>SUM('Labour Demand'!$Q20:$Z20)</f>
        <v>6112.8725905396623</v>
      </c>
    </row>
    <row r="21" spans="1:27" x14ac:dyDescent="0.35">
      <c r="A21" s="35" t="s">
        <v>51</v>
      </c>
      <c r="B21" s="35" t="s">
        <v>116</v>
      </c>
      <c r="C21" s="14" t="s">
        <v>8</v>
      </c>
      <c r="D21" s="20">
        <v>10765.657803622329</v>
      </c>
      <c r="E21" s="20">
        <v>307.95854435856626</v>
      </c>
      <c r="F21" s="20">
        <v>40940.666011129208</v>
      </c>
      <c r="G21" s="20">
        <v>820.12010615884469</v>
      </c>
      <c r="H21" s="20">
        <v>1525.7688176547647</v>
      </c>
      <c r="I21" s="5">
        <f>SUM('Labour Demand'!$D21:$H21)</f>
        <v>54360.171282923715</v>
      </c>
      <c r="J21" s="20">
        <v>1961.0754500135226</v>
      </c>
      <c r="K21" s="20">
        <v>4556.471189212064</v>
      </c>
      <c r="L21" s="20">
        <v>1802.7014384020008</v>
      </c>
      <c r="M21" s="20">
        <v>18819.44298614129</v>
      </c>
      <c r="N21" s="20">
        <v>4389.9464153071112</v>
      </c>
      <c r="O21" s="20">
        <v>1212.4802976614831</v>
      </c>
      <c r="P21" s="5">
        <f>SUM('Labour Demand'!$J21:$O21)</f>
        <v>32742.117776737472</v>
      </c>
      <c r="Q21" s="20">
        <v>0</v>
      </c>
      <c r="R21" s="20">
        <v>918.9044382892813</v>
      </c>
      <c r="S21" s="20">
        <v>1437.1047506612806</v>
      </c>
      <c r="T21" s="20">
        <v>782.74413438065358</v>
      </c>
      <c r="U21" s="20">
        <v>1409.3398225165736</v>
      </c>
      <c r="V21" s="20">
        <v>0</v>
      </c>
      <c r="W21" s="20">
        <v>158.82260593490318</v>
      </c>
      <c r="X21" s="20">
        <v>1036.9858353175925</v>
      </c>
      <c r="Y21" s="20">
        <v>549.60562326647073</v>
      </c>
      <c r="Z21" s="20">
        <v>0</v>
      </c>
      <c r="AA21" s="5">
        <f>SUM('Labour Demand'!$Q21:$Z21)</f>
        <v>6293.5072103667553</v>
      </c>
    </row>
    <row r="22" spans="1:27" x14ac:dyDescent="0.35">
      <c r="A22" s="21" t="s">
        <v>51</v>
      </c>
      <c r="B22" s="21" t="s">
        <v>117</v>
      </c>
      <c r="C22" s="14" t="s">
        <v>13</v>
      </c>
      <c r="D22" s="20">
        <v>3521.8854292024539</v>
      </c>
      <c r="E22" s="20">
        <v>228.27351225717678</v>
      </c>
      <c r="F22" s="20">
        <v>7439.838598108613</v>
      </c>
      <c r="G22" s="20">
        <v>607.91200807739722</v>
      </c>
      <c r="H22" s="20">
        <v>413.90016574087645</v>
      </c>
      <c r="I22" s="20">
        <f>SUM('Labour Demand'!$D22:$H22)</f>
        <v>12211.809713386518</v>
      </c>
      <c r="J22" s="20">
        <v>355.21453878495061</v>
      </c>
      <c r="K22" s="20">
        <v>3377.4730427645654</v>
      </c>
      <c r="L22" s="20">
        <v>1336.2479997176367</v>
      </c>
      <c r="M22" s="20">
        <v>2738.8030363708694</v>
      </c>
      <c r="N22" s="20">
        <v>1147.5344350866285</v>
      </c>
      <c r="O22" s="20">
        <v>573.81660580041171</v>
      </c>
      <c r="P22" s="20">
        <f>SUM('Labour Demand'!$J22:$O22)</f>
        <v>9529.089658525063</v>
      </c>
      <c r="Q22" s="20">
        <v>0</v>
      </c>
      <c r="R22" s="20">
        <v>398.02624924655089</v>
      </c>
      <c r="S22" s="20">
        <v>622.48628893882392</v>
      </c>
      <c r="T22" s="20">
        <v>339.04799992835552</v>
      </c>
      <c r="U22" s="20">
        <v>610.45982595795999</v>
      </c>
      <c r="V22" s="20">
        <v>0</v>
      </c>
      <c r="W22" s="20">
        <v>68.794494293139493</v>
      </c>
      <c r="X22" s="20">
        <v>449.17356512247619</v>
      </c>
      <c r="Y22" s="20">
        <v>238.06334552135337</v>
      </c>
      <c r="Z22" s="20">
        <v>0</v>
      </c>
      <c r="AA22" s="20">
        <f>SUM('Labour Demand'!$Q22:$Z22)</f>
        <v>2726.051769008659</v>
      </c>
    </row>
    <row r="23" spans="1:27" x14ac:dyDescent="0.35">
      <c r="A23" s="35" t="s">
        <v>51</v>
      </c>
      <c r="B23" s="35" t="s">
        <v>117</v>
      </c>
      <c r="C23" s="14" t="s">
        <v>0</v>
      </c>
      <c r="D23" s="20">
        <v>3447.2518295653135</v>
      </c>
      <c r="E23" s="20">
        <v>223.07376664707567</v>
      </c>
      <c r="F23" s="20">
        <v>7385.1426020351537</v>
      </c>
      <c r="G23" s="20">
        <v>594.06463803401277</v>
      </c>
      <c r="H23" s="20">
        <v>406.60326975951034</v>
      </c>
      <c r="I23" s="5">
        <f>SUM('Labour Demand'!$D23:$H23)</f>
        <v>12056.136106041067</v>
      </c>
      <c r="J23" s="20">
        <v>352.63910240967209</v>
      </c>
      <c r="K23" s="20">
        <v>3267.8698013990233</v>
      </c>
      <c r="L23" s="20">
        <v>1292.8850741863657</v>
      </c>
      <c r="M23" s="20">
        <v>2739.8739498626423</v>
      </c>
      <c r="N23" s="20">
        <v>1128.2077838254741</v>
      </c>
      <c r="O23" s="20">
        <v>558.59262712110751</v>
      </c>
      <c r="P23" s="5">
        <f>SUM('Labour Demand'!$J23:$O23)</f>
        <v>9340.0683388042853</v>
      </c>
      <c r="Q23" s="20">
        <v>0</v>
      </c>
      <c r="R23" s="20">
        <v>404.17192849429949</v>
      </c>
      <c r="S23" s="20">
        <v>632.09771802215982</v>
      </c>
      <c r="T23" s="20">
        <v>344.28303219342524</v>
      </c>
      <c r="U23" s="20">
        <v>619.88556180094986</v>
      </c>
      <c r="V23" s="20">
        <v>0</v>
      </c>
      <c r="W23" s="20">
        <v>69.856707895224858</v>
      </c>
      <c r="X23" s="20">
        <v>456.10897871149439</v>
      </c>
      <c r="Y23" s="20">
        <v>241.73913566079693</v>
      </c>
      <c r="Z23" s="20">
        <v>0</v>
      </c>
      <c r="AA23" s="5">
        <f>SUM('Labour Demand'!$Q23:$Z23)</f>
        <v>2768.1430627783502</v>
      </c>
    </row>
    <row r="24" spans="1:27" x14ac:dyDescent="0.35">
      <c r="A24" s="21" t="s">
        <v>51</v>
      </c>
      <c r="B24" s="21" t="s">
        <v>117</v>
      </c>
      <c r="C24" s="14" t="s">
        <v>1</v>
      </c>
      <c r="D24" s="20">
        <v>3582.349328551531</v>
      </c>
      <c r="E24" s="20">
        <v>218.13614439934332</v>
      </c>
      <c r="F24" s="20">
        <v>8302.8329031333069</v>
      </c>
      <c r="G24" s="20">
        <v>580.91532506262899</v>
      </c>
      <c r="H24" s="20">
        <v>431.53338518417246</v>
      </c>
      <c r="I24" s="20">
        <f>SUM('Labour Demand'!$D24:$H24)</f>
        <v>13115.767086330985</v>
      </c>
      <c r="J24" s="20">
        <v>396.67535467493656</v>
      </c>
      <c r="K24" s="20">
        <v>3163.8866646282022</v>
      </c>
      <c r="L24" s="20">
        <v>1251.7456611532889</v>
      </c>
      <c r="M24" s="20">
        <v>3207.925637512139</v>
      </c>
      <c r="N24" s="20">
        <v>1202.8772940327769</v>
      </c>
      <c r="O24" s="20">
        <v>561.78784984944605</v>
      </c>
      <c r="P24" s="20">
        <f>SUM('Labour Demand'!$J24:$O24)</f>
        <v>9784.8984618507893</v>
      </c>
      <c r="Q24" s="20">
        <v>0</v>
      </c>
      <c r="R24" s="20">
        <v>410.27295604814719</v>
      </c>
      <c r="S24" s="20">
        <v>641.63931485879368</v>
      </c>
      <c r="T24" s="20">
        <v>349.48002910896918</v>
      </c>
      <c r="U24" s="20">
        <v>629.24281455937171</v>
      </c>
      <c r="V24" s="20">
        <v>0</v>
      </c>
      <c r="W24" s="20">
        <v>70.911203939216847</v>
      </c>
      <c r="X24" s="20">
        <v>462.99400275817408</v>
      </c>
      <c r="Y24" s="20">
        <v>245.38821919068056</v>
      </c>
      <c r="Z24" s="20">
        <v>0</v>
      </c>
      <c r="AA24" s="20">
        <f>SUM('Labour Demand'!$Q24:$Z24)</f>
        <v>2809.9285404633533</v>
      </c>
    </row>
    <row r="25" spans="1:27" x14ac:dyDescent="0.35">
      <c r="A25" s="35" t="s">
        <v>51</v>
      </c>
      <c r="B25" s="35" t="s">
        <v>117</v>
      </c>
      <c r="C25" s="14" t="s">
        <v>2</v>
      </c>
      <c r="D25" s="20">
        <v>3704.2251115337267</v>
      </c>
      <c r="E25" s="20">
        <v>213.23797043795588</v>
      </c>
      <c r="F25" s="20">
        <v>9151.9939042770275</v>
      </c>
      <c r="G25" s="20">
        <v>567.87106627265257</v>
      </c>
      <c r="H25" s="20">
        <v>454.32836820331431</v>
      </c>
      <c r="I25" s="5">
        <f>SUM('Labour Demand'!$D25:$H25)</f>
        <v>14091.656420724677</v>
      </c>
      <c r="J25" s="20">
        <v>437.42547795643856</v>
      </c>
      <c r="K25" s="20">
        <v>3062.2191987123879</v>
      </c>
      <c r="L25" s="20">
        <v>1211.5224095547601</v>
      </c>
      <c r="M25" s="20">
        <v>3642.3883290134231</v>
      </c>
      <c r="N25" s="20">
        <v>1271.2707501436159</v>
      </c>
      <c r="O25" s="20">
        <v>564.03701804730827</v>
      </c>
      <c r="P25" s="5">
        <f>SUM('Labour Demand'!$J25:$O25)</f>
        <v>10188.863183427933</v>
      </c>
      <c r="Q25" s="20">
        <v>0</v>
      </c>
      <c r="R25" s="20">
        <v>416.3195273035393</v>
      </c>
      <c r="S25" s="20">
        <v>651.09574570650329</v>
      </c>
      <c r="T25" s="20">
        <v>354.63063888519798</v>
      </c>
      <c r="U25" s="20">
        <v>638.51654673958922</v>
      </c>
      <c r="V25" s="20">
        <v>0</v>
      </c>
      <c r="W25" s="20">
        <v>71.956287806196855</v>
      </c>
      <c r="X25" s="20">
        <v>469.81757274305005</v>
      </c>
      <c r="Y25" s="20">
        <v>249.004731882285</v>
      </c>
      <c r="Z25" s="20">
        <v>0</v>
      </c>
      <c r="AA25" s="5">
        <f>SUM('Labour Demand'!$Q25:$Z25)</f>
        <v>2851.3410510663621</v>
      </c>
    </row>
    <row r="26" spans="1:27" x14ac:dyDescent="0.35">
      <c r="A26" s="21" t="s">
        <v>51</v>
      </c>
      <c r="B26" s="21" t="s">
        <v>117</v>
      </c>
      <c r="C26" s="14" t="s">
        <v>3</v>
      </c>
      <c r="D26" s="20">
        <v>3779.1668512030892</v>
      </c>
      <c r="E26" s="20">
        <v>208.37914349558397</v>
      </c>
      <c r="F26" s="20">
        <v>9773.9945240948728</v>
      </c>
      <c r="G26" s="20">
        <v>554.93159198047044</v>
      </c>
      <c r="H26" s="20">
        <v>469.77467970595364</v>
      </c>
      <c r="I26" s="20">
        <f>SUM('Labour Demand'!$D26:$H26)</f>
        <v>14786.246790479971</v>
      </c>
      <c r="J26" s="20">
        <v>467.28506280246444</v>
      </c>
      <c r="K26" s="20">
        <v>2962.8242445503629</v>
      </c>
      <c r="L26" s="20">
        <v>1172.198244121209</v>
      </c>
      <c r="M26" s="20">
        <v>3966.8621591339984</v>
      </c>
      <c r="N26" s="20">
        <v>1318.1662433386014</v>
      </c>
      <c r="O26" s="20">
        <v>562.44872273802423</v>
      </c>
      <c r="P26" s="20">
        <f>SUM('Labour Demand'!$J26:$O26)</f>
        <v>10449.78467668466</v>
      </c>
      <c r="Q26" s="20">
        <v>0</v>
      </c>
      <c r="R26" s="20">
        <v>421.80120737605199</v>
      </c>
      <c r="S26" s="20">
        <v>659.66872472974001</v>
      </c>
      <c r="T26" s="20">
        <v>359.30006123699195</v>
      </c>
      <c r="U26" s="20">
        <v>646.92389542414924</v>
      </c>
      <c r="V26" s="20">
        <v>0</v>
      </c>
      <c r="W26" s="20">
        <v>72.903736395778935</v>
      </c>
      <c r="X26" s="20">
        <v>476.00366168992798</v>
      </c>
      <c r="Y26" s="20">
        <v>252.28337769926412</v>
      </c>
      <c r="Z26" s="20">
        <v>0</v>
      </c>
      <c r="AA26" s="20">
        <f>SUM('Labour Demand'!$Q26:$Z26)</f>
        <v>2888.8846645519043</v>
      </c>
    </row>
    <row r="27" spans="1:27" x14ac:dyDescent="0.35">
      <c r="A27" s="35" t="s">
        <v>51</v>
      </c>
      <c r="B27" s="35" t="s">
        <v>117</v>
      </c>
      <c r="C27" s="14" t="s">
        <v>4</v>
      </c>
      <c r="D27" s="20">
        <v>3769.3534196135838</v>
      </c>
      <c r="E27" s="20">
        <v>203.32742715552519</v>
      </c>
      <c r="F27" s="20">
        <v>9999.6141705868031</v>
      </c>
      <c r="G27" s="20">
        <v>541.47843662242474</v>
      </c>
      <c r="H27" s="20">
        <v>472.14856020878193</v>
      </c>
      <c r="I27" s="5">
        <f>SUM('Labour Demand'!$D27:$H27)</f>
        <v>14985.922014187117</v>
      </c>
      <c r="J27" s="20">
        <v>478.14343625100236</v>
      </c>
      <c r="K27" s="20">
        <v>2862.4237199254217</v>
      </c>
      <c r="L27" s="20">
        <v>1132.4762393851281</v>
      </c>
      <c r="M27" s="20">
        <v>4100.6556419762455</v>
      </c>
      <c r="N27" s="20">
        <v>1326.9105169733552</v>
      </c>
      <c r="O27" s="20">
        <v>553.51894588717278</v>
      </c>
      <c r="P27" s="5">
        <f>SUM('Labour Demand'!$J27:$O27)</f>
        <v>10454.128500398325</v>
      </c>
      <c r="Q27" s="20">
        <v>0</v>
      </c>
      <c r="R27" s="20">
        <v>426.5547351565105</v>
      </c>
      <c r="S27" s="20">
        <v>667.1029225320874</v>
      </c>
      <c r="T27" s="20">
        <v>363.34922656118647</v>
      </c>
      <c r="U27" s="20">
        <v>654.21446419200845</v>
      </c>
      <c r="V27" s="20">
        <v>0</v>
      </c>
      <c r="W27" s="20">
        <v>73.72533180659434</v>
      </c>
      <c r="X27" s="20">
        <v>481.36802905036978</v>
      </c>
      <c r="Y27" s="20">
        <v>255.12650859474357</v>
      </c>
      <c r="Z27" s="20">
        <v>0</v>
      </c>
      <c r="AA27" s="5">
        <f>SUM('Labour Demand'!$Q27:$Z27)</f>
        <v>2921.4412178935008</v>
      </c>
    </row>
    <row r="28" spans="1:27" x14ac:dyDescent="0.35">
      <c r="A28" s="21" t="s">
        <v>51</v>
      </c>
      <c r="B28" s="21" t="s">
        <v>117</v>
      </c>
      <c r="C28" s="14" t="s">
        <v>5</v>
      </c>
      <c r="D28" s="20">
        <v>3653.8237732805587</v>
      </c>
      <c r="E28" s="20">
        <v>198.0403230205772</v>
      </c>
      <c r="F28" s="20">
        <v>9731.5871848476054</v>
      </c>
      <c r="G28" s="20">
        <v>527.39842330940621</v>
      </c>
      <c r="H28" s="20">
        <v>458.22797468759086</v>
      </c>
      <c r="I28" s="20">
        <f>SUM('Labour Demand'!$D28:$H28)</f>
        <v>14569.077679145737</v>
      </c>
      <c r="J28" s="20">
        <v>465.33812055882481</v>
      </c>
      <c r="K28" s="20">
        <v>2760.4865838591604</v>
      </c>
      <c r="L28" s="20">
        <v>1092.1462967206589</v>
      </c>
      <c r="M28" s="20">
        <v>3997.0499334612487</v>
      </c>
      <c r="N28" s="20">
        <v>1288.1053406382632</v>
      </c>
      <c r="O28" s="20">
        <v>535.40929617231825</v>
      </c>
      <c r="P28" s="20">
        <f>SUM('Labour Demand'!$J28:$O28)</f>
        <v>10138.535571410473</v>
      </c>
      <c r="Q28" s="20">
        <v>0</v>
      </c>
      <c r="R28" s="20">
        <v>431.65587578997105</v>
      </c>
      <c r="S28" s="20">
        <v>675.08076346164614</v>
      </c>
      <c r="T28" s="20">
        <v>367.69449658396007</v>
      </c>
      <c r="U28" s="20">
        <v>662.03817287751394</v>
      </c>
      <c r="V28" s="20">
        <v>0</v>
      </c>
      <c r="W28" s="20">
        <v>74.607008306225723</v>
      </c>
      <c r="X28" s="20">
        <v>487.1246783388525</v>
      </c>
      <c r="Y28" s="20">
        <v>258.17755009634135</v>
      </c>
      <c r="Z28" s="20">
        <v>0</v>
      </c>
      <c r="AA28" s="20">
        <f>SUM('Labour Demand'!$Q28:$Z28)</f>
        <v>2956.3785454545105</v>
      </c>
    </row>
    <row r="29" spans="1:27" x14ac:dyDescent="0.35">
      <c r="A29" s="35" t="s">
        <v>51</v>
      </c>
      <c r="B29" s="35" t="s">
        <v>117</v>
      </c>
      <c r="C29" s="14" t="s">
        <v>6</v>
      </c>
      <c r="D29" s="20">
        <v>3445.7653053767804</v>
      </c>
      <c r="E29" s="20">
        <v>193.01733564393231</v>
      </c>
      <c r="F29" s="20">
        <v>9013.337425722475</v>
      </c>
      <c r="G29" s="20">
        <v>514.0217756533109</v>
      </c>
      <c r="H29" s="20">
        <v>429.78560669920194</v>
      </c>
      <c r="I29" s="5">
        <f>SUM('Labour Demand'!$D29:$H29)</f>
        <v>13595.927449095701</v>
      </c>
      <c r="J29" s="20">
        <v>430.94783006602711</v>
      </c>
      <c r="K29" s="20">
        <v>2663.9101718518027</v>
      </c>
      <c r="L29" s="20">
        <v>1053.9372464245514</v>
      </c>
      <c r="M29" s="20">
        <v>3675.2364058181311</v>
      </c>
      <c r="N29" s="20">
        <v>1206.8021177647818</v>
      </c>
      <c r="O29" s="20">
        <v>509.80516596879193</v>
      </c>
      <c r="P29" s="5">
        <f>SUM('Labour Demand'!$J29:$O29)</f>
        <v>9540.6389378940858</v>
      </c>
      <c r="Q29" s="20">
        <v>0</v>
      </c>
      <c r="R29" s="20">
        <v>435.85575248026959</v>
      </c>
      <c r="S29" s="20">
        <v>681.64908818870481</v>
      </c>
      <c r="T29" s="20">
        <v>371.27204905565492</v>
      </c>
      <c r="U29" s="20">
        <v>668.47959727667796</v>
      </c>
      <c r="V29" s="20">
        <v>0</v>
      </c>
      <c r="W29" s="20">
        <v>75.332911167028385</v>
      </c>
      <c r="X29" s="20">
        <v>491.86424913255559</v>
      </c>
      <c r="Y29" s="20">
        <v>260.68953692525588</v>
      </c>
      <c r="Z29" s="20">
        <v>0</v>
      </c>
      <c r="AA29" s="5">
        <f>SUM('Labour Demand'!$Q29:$Z29)</f>
        <v>2985.1431842261463</v>
      </c>
    </row>
    <row r="30" spans="1:27" x14ac:dyDescent="0.35">
      <c r="A30" s="21" t="s">
        <v>51</v>
      </c>
      <c r="B30" s="21" t="s">
        <v>117</v>
      </c>
      <c r="C30" s="14" t="s">
        <v>7</v>
      </c>
      <c r="D30" s="20">
        <v>3163.2927140912111</v>
      </c>
      <c r="E30" s="20">
        <v>187.72258616256772</v>
      </c>
      <c r="F30" s="20">
        <v>7950.1539211461477</v>
      </c>
      <c r="G30" s="20">
        <v>499.92140212483599</v>
      </c>
      <c r="H30" s="20">
        <v>389.90994824198162</v>
      </c>
      <c r="I30" s="20">
        <f>SUM('Labour Demand'!$D30:$H30)</f>
        <v>12191.000571766745</v>
      </c>
      <c r="J30" s="20">
        <v>380.02302791736861</v>
      </c>
      <c r="K30" s="20">
        <v>2565.3116334636788</v>
      </c>
      <c r="L30" s="20">
        <v>1014.9281712881973</v>
      </c>
      <c r="M30" s="20">
        <v>3187.7783265035273</v>
      </c>
      <c r="N30" s="20">
        <v>1092.1520555837521</v>
      </c>
      <c r="O30" s="20">
        <v>477.66350703111226</v>
      </c>
      <c r="P30" s="20">
        <f>SUM('Labour Demand'!$J30:$O30)</f>
        <v>8717.8567217876371</v>
      </c>
      <c r="Q30" s="20">
        <v>0</v>
      </c>
      <c r="R30" s="20">
        <v>440.14405636672853</v>
      </c>
      <c r="S30" s="20">
        <v>688.35570710435911</v>
      </c>
      <c r="T30" s="20">
        <v>374.9249258660189</v>
      </c>
      <c r="U30" s="20">
        <v>675.0566440145202</v>
      </c>
      <c r="V30" s="20">
        <v>0</v>
      </c>
      <c r="W30" s="20">
        <v>76.074097703852772</v>
      </c>
      <c r="X30" s="20">
        <v>496.70361022659296</v>
      </c>
      <c r="Y30" s="20">
        <v>263.25441291460373</v>
      </c>
      <c r="Z30" s="20">
        <v>0</v>
      </c>
      <c r="AA30" s="20">
        <f>SUM('Labour Demand'!$Q30:$Z30)</f>
        <v>3014.5134541966759</v>
      </c>
    </row>
    <row r="31" spans="1:27" x14ac:dyDescent="0.35">
      <c r="A31" s="35" t="s">
        <v>51</v>
      </c>
      <c r="B31" s="35" t="s">
        <v>117</v>
      </c>
      <c r="C31" s="14" t="s">
        <v>8</v>
      </c>
      <c r="D31" s="20">
        <v>2853.6742066811094</v>
      </c>
      <c r="E31" s="20">
        <v>182.59208488818763</v>
      </c>
      <c r="F31" s="20">
        <v>6748.5730697702065</v>
      </c>
      <c r="G31" s="20">
        <v>486.25843570655854</v>
      </c>
      <c r="H31" s="20">
        <v>345.68354665820226</v>
      </c>
      <c r="I31" s="5">
        <f>SUM('Labour Demand'!$D31:$H31)</f>
        <v>10616.781343704264</v>
      </c>
      <c r="J31" s="20">
        <v>322.46210023354752</v>
      </c>
      <c r="K31" s="20">
        <v>2470.6171197366211</v>
      </c>
      <c r="L31" s="20">
        <v>977.46366662750518</v>
      </c>
      <c r="M31" s="20">
        <v>2632.6793355536756</v>
      </c>
      <c r="N31" s="20">
        <v>964.72803472022861</v>
      </c>
      <c r="O31" s="20">
        <v>443.51096261445173</v>
      </c>
      <c r="P31" s="5">
        <f>SUM('Labour Demand'!$J31:$O31)</f>
        <v>7811.4612194860292</v>
      </c>
      <c r="Q31" s="20">
        <v>0</v>
      </c>
      <c r="R31" s="20">
        <v>444.54758383762146</v>
      </c>
      <c r="S31" s="20">
        <v>695.24252795797133</v>
      </c>
      <c r="T31" s="20">
        <v>378.67595280070481</v>
      </c>
      <c r="U31" s="20">
        <v>681.81041118080873</v>
      </c>
      <c r="V31" s="20">
        <v>0</v>
      </c>
      <c r="W31" s="20">
        <v>76.835199380034865</v>
      </c>
      <c r="X31" s="20">
        <v>501.67300140860647</v>
      </c>
      <c r="Y31" s="20">
        <v>265.8882052431257</v>
      </c>
      <c r="Z31" s="20">
        <v>0</v>
      </c>
      <c r="AA31" s="5">
        <f>SUM('Labour Demand'!$Q31:$Z31)</f>
        <v>3044.6728818088736</v>
      </c>
    </row>
    <row r="32" spans="1:27" x14ac:dyDescent="0.35">
      <c r="A32" s="21" t="s">
        <v>52</v>
      </c>
      <c r="B32" s="21" t="s">
        <v>9</v>
      </c>
      <c r="C32" s="14" t="s">
        <v>13</v>
      </c>
      <c r="D32" s="5" t="s">
        <v>53</v>
      </c>
      <c r="E32" s="5" t="s">
        <v>53</v>
      </c>
      <c r="F32" s="5" t="s">
        <v>53</v>
      </c>
      <c r="G32" s="5" t="s">
        <v>53</v>
      </c>
      <c r="H32" s="5" t="s">
        <v>53</v>
      </c>
      <c r="I32" s="20">
        <v>3068.1741765301877</v>
      </c>
      <c r="J32" s="5" t="s">
        <v>53</v>
      </c>
      <c r="K32" s="5" t="s">
        <v>53</v>
      </c>
      <c r="L32" s="5" t="s">
        <v>53</v>
      </c>
      <c r="M32" s="5" t="s">
        <v>53</v>
      </c>
      <c r="N32" s="5" t="s">
        <v>53</v>
      </c>
      <c r="O32" s="5" t="s">
        <v>53</v>
      </c>
      <c r="P32" s="20">
        <v>2461.3590662886663</v>
      </c>
      <c r="Q32" s="5" t="s">
        <v>53</v>
      </c>
      <c r="R32" s="5" t="s">
        <v>53</v>
      </c>
      <c r="S32" s="5" t="s">
        <v>53</v>
      </c>
      <c r="T32" s="5" t="s">
        <v>53</v>
      </c>
      <c r="U32" s="5" t="s">
        <v>53</v>
      </c>
      <c r="V32" s="5" t="s">
        <v>53</v>
      </c>
      <c r="W32" s="5" t="s">
        <v>53</v>
      </c>
      <c r="X32" s="5" t="s">
        <v>53</v>
      </c>
      <c r="Y32" s="5" t="s">
        <v>53</v>
      </c>
      <c r="Z32" s="5" t="s">
        <v>53</v>
      </c>
      <c r="AA32" s="20">
        <v>795.91186930147478</v>
      </c>
    </row>
    <row r="33" spans="1:27" x14ac:dyDescent="0.35">
      <c r="A33" s="35" t="s">
        <v>52</v>
      </c>
      <c r="B33" s="35" t="s">
        <v>9</v>
      </c>
      <c r="C33" s="14" t="s">
        <v>0</v>
      </c>
      <c r="D33" s="5" t="s">
        <v>53</v>
      </c>
      <c r="E33" s="5" t="s">
        <v>53</v>
      </c>
      <c r="F33" s="5" t="s">
        <v>53</v>
      </c>
      <c r="G33" s="5" t="s">
        <v>53</v>
      </c>
      <c r="H33" s="5" t="s">
        <v>53</v>
      </c>
      <c r="I33" s="20">
        <v>3617.9547866562298</v>
      </c>
      <c r="J33" s="5" t="s">
        <v>53</v>
      </c>
      <c r="K33" s="5" t="s">
        <v>53</v>
      </c>
      <c r="L33" s="5" t="s">
        <v>53</v>
      </c>
      <c r="M33" s="5" t="s">
        <v>53</v>
      </c>
      <c r="N33" s="5" t="s">
        <v>53</v>
      </c>
      <c r="O33" s="5" t="s">
        <v>53</v>
      </c>
      <c r="P33" s="20">
        <v>2752.201399512403</v>
      </c>
      <c r="Q33" s="5" t="s">
        <v>53</v>
      </c>
      <c r="R33" s="5" t="s">
        <v>53</v>
      </c>
      <c r="S33" s="5" t="s">
        <v>53</v>
      </c>
      <c r="T33" s="5" t="s">
        <v>53</v>
      </c>
      <c r="U33" s="5" t="s">
        <v>53</v>
      </c>
      <c r="V33" s="5" t="s">
        <v>53</v>
      </c>
      <c r="W33" s="5" t="s">
        <v>53</v>
      </c>
      <c r="X33" s="5" t="s">
        <v>53</v>
      </c>
      <c r="Y33" s="5" t="s">
        <v>53</v>
      </c>
      <c r="Z33" s="5" t="s">
        <v>53</v>
      </c>
      <c r="AA33" s="20">
        <v>830.09484964175317</v>
      </c>
    </row>
    <row r="34" spans="1:27" x14ac:dyDescent="0.35">
      <c r="A34" s="21" t="s">
        <v>52</v>
      </c>
      <c r="B34" s="21" t="s">
        <v>9</v>
      </c>
      <c r="C34" s="14" t="s">
        <v>1</v>
      </c>
      <c r="D34" s="5" t="s">
        <v>53</v>
      </c>
      <c r="E34" s="5" t="s">
        <v>53</v>
      </c>
      <c r="F34" s="5" t="s">
        <v>53</v>
      </c>
      <c r="G34" s="5" t="s">
        <v>53</v>
      </c>
      <c r="H34" s="5" t="s">
        <v>53</v>
      </c>
      <c r="I34" s="20">
        <v>4298.4535890931038</v>
      </c>
      <c r="J34" s="5" t="s">
        <v>53</v>
      </c>
      <c r="K34" s="5" t="s">
        <v>53</v>
      </c>
      <c r="L34" s="5" t="s">
        <v>53</v>
      </c>
      <c r="M34" s="5" t="s">
        <v>53</v>
      </c>
      <c r="N34" s="5" t="s">
        <v>53</v>
      </c>
      <c r="O34" s="5" t="s">
        <v>53</v>
      </c>
      <c r="P34" s="20">
        <v>3110.3815890483133</v>
      </c>
      <c r="Q34" s="5" t="s">
        <v>53</v>
      </c>
      <c r="R34" s="5" t="s">
        <v>53</v>
      </c>
      <c r="S34" s="5" t="s">
        <v>53</v>
      </c>
      <c r="T34" s="5" t="s">
        <v>53</v>
      </c>
      <c r="U34" s="5" t="s">
        <v>53</v>
      </c>
      <c r="V34" s="5" t="s">
        <v>53</v>
      </c>
      <c r="W34" s="5" t="s">
        <v>53</v>
      </c>
      <c r="X34" s="5" t="s">
        <v>53</v>
      </c>
      <c r="Y34" s="5" t="s">
        <v>53</v>
      </c>
      <c r="Z34" s="5" t="s">
        <v>53</v>
      </c>
      <c r="AA34" s="20">
        <v>865.48960048947879</v>
      </c>
    </row>
    <row r="35" spans="1:27" x14ac:dyDescent="0.35">
      <c r="A35" s="35" t="s">
        <v>52</v>
      </c>
      <c r="B35" s="35" t="s">
        <v>9</v>
      </c>
      <c r="C35" s="14" t="s">
        <v>2</v>
      </c>
      <c r="D35" s="5" t="s">
        <v>53</v>
      </c>
      <c r="E35" s="5" t="s">
        <v>53</v>
      </c>
      <c r="F35" s="5" t="s">
        <v>53</v>
      </c>
      <c r="G35" s="5" t="s">
        <v>53</v>
      </c>
      <c r="H35" s="5" t="s">
        <v>53</v>
      </c>
      <c r="I35" s="20">
        <v>5098.7882936087008</v>
      </c>
      <c r="J35" s="5" t="s">
        <v>53</v>
      </c>
      <c r="K35" s="5" t="s">
        <v>53</v>
      </c>
      <c r="L35" s="5" t="s">
        <v>53</v>
      </c>
      <c r="M35" s="5" t="s">
        <v>53</v>
      </c>
      <c r="N35" s="5" t="s">
        <v>53</v>
      </c>
      <c r="O35" s="5" t="s">
        <v>53</v>
      </c>
      <c r="P35" s="20">
        <v>3530.2642116582533</v>
      </c>
      <c r="Q35" s="5" t="s">
        <v>53</v>
      </c>
      <c r="R35" s="5" t="s">
        <v>53</v>
      </c>
      <c r="S35" s="5" t="s">
        <v>53</v>
      </c>
      <c r="T35" s="5" t="s">
        <v>53</v>
      </c>
      <c r="U35" s="5" t="s">
        <v>53</v>
      </c>
      <c r="V35" s="5" t="s">
        <v>53</v>
      </c>
      <c r="W35" s="5" t="s">
        <v>53</v>
      </c>
      <c r="X35" s="5" t="s">
        <v>53</v>
      </c>
      <c r="Y35" s="5" t="s">
        <v>53</v>
      </c>
      <c r="Z35" s="5" t="s">
        <v>53</v>
      </c>
      <c r="AA35" s="20">
        <v>902.12166756082308</v>
      </c>
    </row>
    <row r="36" spans="1:27" x14ac:dyDescent="0.35">
      <c r="A36" s="21" t="s">
        <v>52</v>
      </c>
      <c r="B36" s="21" t="s">
        <v>9</v>
      </c>
      <c r="C36" s="14" t="s">
        <v>3</v>
      </c>
      <c r="D36" s="5" t="s">
        <v>53</v>
      </c>
      <c r="E36" s="5" t="s">
        <v>53</v>
      </c>
      <c r="F36" s="5" t="s">
        <v>53</v>
      </c>
      <c r="G36" s="5" t="s">
        <v>53</v>
      </c>
      <c r="H36" s="5" t="s">
        <v>53</v>
      </c>
      <c r="I36" s="20">
        <v>6233.7340267556101</v>
      </c>
      <c r="J36" s="5" t="s">
        <v>53</v>
      </c>
      <c r="K36" s="5" t="s">
        <v>53</v>
      </c>
      <c r="L36" s="5" t="s">
        <v>53</v>
      </c>
      <c r="M36" s="5" t="s">
        <v>53</v>
      </c>
      <c r="N36" s="5" t="s">
        <v>53</v>
      </c>
      <c r="O36" s="5" t="s">
        <v>53</v>
      </c>
      <c r="P36" s="20">
        <v>4121.8276754920953</v>
      </c>
      <c r="Q36" s="5" t="s">
        <v>53</v>
      </c>
      <c r="R36" s="5" t="s">
        <v>53</v>
      </c>
      <c r="S36" s="5" t="s">
        <v>53</v>
      </c>
      <c r="T36" s="5" t="s">
        <v>53</v>
      </c>
      <c r="U36" s="5" t="s">
        <v>53</v>
      </c>
      <c r="V36" s="5" t="s">
        <v>53</v>
      </c>
      <c r="W36" s="5" t="s">
        <v>53</v>
      </c>
      <c r="X36" s="5" t="s">
        <v>53</v>
      </c>
      <c r="Y36" s="5" t="s">
        <v>53</v>
      </c>
      <c r="Z36" s="5" t="s">
        <v>53</v>
      </c>
      <c r="AA36" s="20">
        <v>938.88730849206968</v>
      </c>
    </row>
    <row r="37" spans="1:27" x14ac:dyDescent="0.35">
      <c r="A37" s="35" t="s">
        <v>52</v>
      </c>
      <c r="B37" s="35" t="s">
        <v>9</v>
      </c>
      <c r="C37" s="14" t="s">
        <v>4</v>
      </c>
      <c r="D37" s="5" t="s">
        <v>53</v>
      </c>
      <c r="E37" s="5" t="s">
        <v>53</v>
      </c>
      <c r="F37" s="5" t="s">
        <v>53</v>
      </c>
      <c r="G37" s="5" t="s">
        <v>53</v>
      </c>
      <c r="H37" s="5" t="s">
        <v>53</v>
      </c>
      <c r="I37" s="20">
        <v>7722.5497921307497</v>
      </c>
      <c r="J37" s="5" t="s">
        <v>53</v>
      </c>
      <c r="K37" s="5" t="s">
        <v>53</v>
      </c>
      <c r="L37" s="5" t="s">
        <v>53</v>
      </c>
      <c r="M37" s="5" t="s">
        <v>53</v>
      </c>
      <c r="N37" s="5" t="s">
        <v>53</v>
      </c>
      <c r="O37" s="5" t="s">
        <v>53</v>
      </c>
      <c r="P37" s="20">
        <v>4894.7554386617276</v>
      </c>
      <c r="Q37" s="5" t="s">
        <v>53</v>
      </c>
      <c r="R37" s="5" t="s">
        <v>53</v>
      </c>
      <c r="S37" s="5" t="s">
        <v>53</v>
      </c>
      <c r="T37" s="5" t="s">
        <v>53</v>
      </c>
      <c r="U37" s="5" t="s">
        <v>53</v>
      </c>
      <c r="V37" s="5" t="s">
        <v>53</v>
      </c>
      <c r="W37" s="5" t="s">
        <v>53</v>
      </c>
      <c r="X37" s="5" t="s">
        <v>53</v>
      </c>
      <c r="Y37" s="5" t="s">
        <v>53</v>
      </c>
      <c r="Z37" s="5" t="s">
        <v>53</v>
      </c>
      <c r="AA37" s="20">
        <v>975.3957011278319</v>
      </c>
    </row>
    <row r="38" spans="1:27" x14ac:dyDescent="0.35">
      <c r="A38" s="21" t="s">
        <v>52</v>
      </c>
      <c r="B38" s="21" t="s">
        <v>9</v>
      </c>
      <c r="C38" s="14" t="s">
        <v>5</v>
      </c>
      <c r="D38" s="5" t="s">
        <v>53</v>
      </c>
      <c r="E38" s="5" t="s">
        <v>53</v>
      </c>
      <c r="F38" s="5" t="s">
        <v>53</v>
      </c>
      <c r="G38" s="5" t="s">
        <v>53</v>
      </c>
      <c r="H38" s="5" t="s">
        <v>53</v>
      </c>
      <c r="I38" s="20">
        <v>9997.7040523328324</v>
      </c>
      <c r="J38" s="5" t="s">
        <v>53</v>
      </c>
      <c r="K38" s="5" t="s">
        <v>53</v>
      </c>
      <c r="L38" s="5" t="s">
        <v>53</v>
      </c>
      <c r="M38" s="5" t="s">
        <v>53</v>
      </c>
      <c r="N38" s="5" t="s">
        <v>53</v>
      </c>
      <c r="O38" s="5" t="s">
        <v>53</v>
      </c>
      <c r="P38" s="20">
        <v>6074.8335985575814</v>
      </c>
      <c r="Q38" s="5" t="s">
        <v>53</v>
      </c>
      <c r="R38" s="5" t="s">
        <v>53</v>
      </c>
      <c r="S38" s="5" t="s">
        <v>53</v>
      </c>
      <c r="T38" s="5" t="s">
        <v>53</v>
      </c>
      <c r="U38" s="5" t="s">
        <v>53</v>
      </c>
      <c r="V38" s="5" t="s">
        <v>53</v>
      </c>
      <c r="W38" s="5" t="s">
        <v>53</v>
      </c>
      <c r="X38" s="5" t="s">
        <v>53</v>
      </c>
      <c r="Y38" s="5" t="s">
        <v>53</v>
      </c>
      <c r="Z38" s="5" t="s">
        <v>53</v>
      </c>
      <c r="AA38" s="20">
        <v>1014.0851451984915</v>
      </c>
    </row>
    <row r="39" spans="1:27" x14ac:dyDescent="0.35">
      <c r="A39" s="35" t="s">
        <v>52</v>
      </c>
      <c r="B39" s="35" t="s">
        <v>9</v>
      </c>
      <c r="C39" s="14" t="s">
        <v>6</v>
      </c>
      <c r="D39" s="5" t="s">
        <v>53</v>
      </c>
      <c r="E39" s="5" t="s">
        <v>53</v>
      </c>
      <c r="F39" s="5" t="s">
        <v>53</v>
      </c>
      <c r="G39" s="5" t="s">
        <v>53</v>
      </c>
      <c r="H39" s="5" t="s">
        <v>53</v>
      </c>
      <c r="I39" s="20">
        <v>10612.064607829056</v>
      </c>
      <c r="J39" s="5" t="s">
        <v>53</v>
      </c>
      <c r="K39" s="5" t="s">
        <v>53</v>
      </c>
      <c r="L39" s="5" t="s">
        <v>53</v>
      </c>
      <c r="M39" s="5" t="s">
        <v>53</v>
      </c>
      <c r="N39" s="5" t="s">
        <v>53</v>
      </c>
      <c r="O39" s="5" t="s">
        <v>53</v>
      </c>
      <c r="P39" s="20">
        <v>6394.3965180374225</v>
      </c>
      <c r="Q39" s="5" t="s">
        <v>53</v>
      </c>
      <c r="R39" s="5" t="s">
        <v>53</v>
      </c>
      <c r="S39" s="5" t="s">
        <v>53</v>
      </c>
      <c r="T39" s="5" t="s">
        <v>53</v>
      </c>
      <c r="U39" s="5" t="s">
        <v>53</v>
      </c>
      <c r="V39" s="5" t="s">
        <v>53</v>
      </c>
      <c r="W39" s="5" t="s">
        <v>53</v>
      </c>
      <c r="X39" s="5" t="s">
        <v>53</v>
      </c>
      <c r="Y39" s="5" t="s">
        <v>53</v>
      </c>
      <c r="Z39" s="5" t="s">
        <v>53</v>
      </c>
      <c r="AA39" s="20">
        <v>1052.0118366814315</v>
      </c>
    </row>
    <row r="40" spans="1:27" x14ac:dyDescent="0.35">
      <c r="A40" s="21" t="s">
        <v>52</v>
      </c>
      <c r="B40" s="21" t="s">
        <v>9</v>
      </c>
      <c r="C40" s="14" t="s">
        <v>7</v>
      </c>
      <c r="D40" s="5" t="s">
        <v>53</v>
      </c>
      <c r="E40" s="5" t="s">
        <v>53</v>
      </c>
      <c r="F40" s="5" t="s">
        <v>53</v>
      </c>
      <c r="G40" s="5" t="s">
        <v>53</v>
      </c>
      <c r="H40" s="5" t="s">
        <v>53</v>
      </c>
      <c r="I40" s="20">
        <v>10241.516653815495</v>
      </c>
      <c r="J40" s="5" t="s">
        <v>53</v>
      </c>
      <c r="K40" s="5" t="s">
        <v>53</v>
      </c>
      <c r="L40" s="5" t="s">
        <v>53</v>
      </c>
      <c r="M40" s="5" t="s">
        <v>53</v>
      </c>
      <c r="N40" s="5" t="s">
        <v>53</v>
      </c>
      <c r="O40" s="5" t="s">
        <v>53</v>
      </c>
      <c r="P40" s="20">
        <v>6204.9065822897464</v>
      </c>
      <c r="Q40" s="5" t="s">
        <v>53</v>
      </c>
      <c r="R40" s="5" t="s">
        <v>53</v>
      </c>
      <c r="S40" s="5" t="s">
        <v>53</v>
      </c>
      <c r="T40" s="5" t="s">
        <v>53</v>
      </c>
      <c r="U40" s="5" t="s">
        <v>53</v>
      </c>
      <c r="V40" s="5" t="s">
        <v>53</v>
      </c>
      <c r="W40" s="5" t="s">
        <v>53</v>
      </c>
      <c r="X40" s="5" t="s">
        <v>53</v>
      </c>
      <c r="Y40" s="5" t="s">
        <v>53</v>
      </c>
      <c r="Z40" s="5" t="s">
        <v>53</v>
      </c>
      <c r="AA40" s="20">
        <v>1091.5361445125891</v>
      </c>
    </row>
    <row r="41" spans="1:27" x14ac:dyDescent="0.35">
      <c r="A41" s="35" t="s">
        <v>52</v>
      </c>
      <c r="B41" s="35" t="s">
        <v>9</v>
      </c>
      <c r="C41" s="14" t="s">
        <v>8</v>
      </c>
      <c r="D41" s="5" t="s">
        <v>53</v>
      </c>
      <c r="E41" s="5" t="s">
        <v>53</v>
      </c>
      <c r="F41" s="5" t="s">
        <v>53</v>
      </c>
      <c r="G41" s="5" t="s">
        <v>53</v>
      </c>
      <c r="H41" s="5" t="s">
        <v>53</v>
      </c>
      <c r="I41" s="20">
        <v>10294.265691570969</v>
      </c>
      <c r="J41" s="5" t="s">
        <v>53</v>
      </c>
      <c r="K41" s="5" t="s">
        <v>53</v>
      </c>
      <c r="L41" s="5" t="s">
        <v>53</v>
      </c>
      <c r="M41" s="5" t="s">
        <v>53</v>
      </c>
      <c r="N41" s="5" t="s">
        <v>53</v>
      </c>
      <c r="O41" s="5" t="s">
        <v>53</v>
      </c>
      <c r="P41" s="20">
        <v>6234.4190989192402</v>
      </c>
      <c r="Q41" s="5" t="s">
        <v>53</v>
      </c>
      <c r="R41" s="5" t="s">
        <v>53</v>
      </c>
      <c r="S41" s="5" t="s">
        <v>53</v>
      </c>
      <c r="T41" s="5" t="s">
        <v>53</v>
      </c>
      <c r="U41" s="5" t="s">
        <v>53</v>
      </c>
      <c r="V41" s="5" t="s">
        <v>53</v>
      </c>
      <c r="W41" s="5" t="s">
        <v>53</v>
      </c>
      <c r="X41" s="5" t="s">
        <v>53</v>
      </c>
      <c r="Y41" s="5" t="s">
        <v>53</v>
      </c>
      <c r="Z41" s="5" t="s">
        <v>53</v>
      </c>
      <c r="AA41" s="20">
        <v>1132.7988248642414</v>
      </c>
    </row>
    <row r="42" spans="1:27" x14ac:dyDescent="0.35">
      <c r="A42" s="21" t="s">
        <v>52</v>
      </c>
      <c r="B42" s="21" t="s">
        <v>116</v>
      </c>
      <c r="C42" s="14" t="s">
        <v>13</v>
      </c>
      <c r="D42" s="5" t="s">
        <v>53</v>
      </c>
      <c r="E42" s="5" t="s">
        <v>53</v>
      </c>
      <c r="F42" s="5" t="s">
        <v>53</v>
      </c>
      <c r="G42" s="5" t="s">
        <v>53</v>
      </c>
      <c r="H42" s="5" t="s">
        <v>53</v>
      </c>
      <c r="I42" s="20">
        <v>3177.1491786472852</v>
      </c>
      <c r="J42" s="5" t="s">
        <v>53</v>
      </c>
      <c r="K42" s="5" t="s">
        <v>53</v>
      </c>
      <c r="L42" s="5" t="s">
        <v>53</v>
      </c>
      <c r="M42" s="5" t="s">
        <v>53</v>
      </c>
      <c r="N42" s="5" t="s">
        <v>53</v>
      </c>
      <c r="O42" s="5" t="s">
        <v>53</v>
      </c>
      <c r="P42" s="20">
        <v>2638.4604960305037</v>
      </c>
      <c r="Q42" s="5" t="s">
        <v>53</v>
      </c>
      <c r="R42" s="5" t="s">
        <v>53</v>
      </c>
      <c r="S42" s="5" t="s">
        <v>53</v>
      </c>
      <c r="T42" s="5" t="s">
        <v>53</v>
      </c>
      <c r="U42" s="5" t="s">
        <v>53</v>
      </c>
      <c r="V42" s="5" t="s">
        <v>53</v>
      </c>
      <c r="W42" s="5" t="s">
        <v>53</v>
      </c>
      <c r="X42" s="5" t="s">
        <v>53</v>
      </c>
      <c r="Y42" s="5" t="s">
        <v>53</v>
      </c>
      <c r="Z42" s="5" t="s">
        <v>53</v>
      </c>
      <c r="AA42" s="20">
        <v>1094.8634053195008</v>
      </c>
    </row>
    <row r="43" spans="1:27" x14ac:dyDescent="0.35">
      <c r="A43" s="35" t="s">
        <v>52</v>
      </c>
      <c r="B43" s="35" t="s">
        <v>116</v>
      </c>
      <c r="C43" s="14" t="s">
        <v>0</v>
      </c>
      <c r="D43" s="5" t="s">
        <v>53</v>
      </c>
      <c r="E43" s="5" t="s">
        <v>53</v>
      </c>
      <c r="F43" s="5" t="s">
        <v>53</v>
      </c>
      <c r="G43" s="5" t="s">
        <v>53</v>
      </c>
      <c r="H43" s="5" t="s">
        <v>53</v>
      </c>
      <c r="I43" s="20">
        <v>3799.0277625252979</v>
      </c>
      <c r="J43" s="5" t="s">
        <v>53</v>
      </c>
      <c r="K43" s="5" t="s">
        <v>53</v>
      </c>
      <c r="L43" s="5" t="s">
        <v>53</v>
      </c>
      <c r="M43" s="5" t="s">
        <v>53</v>
      </c>
      <c r="N43" s="5" t="s">
        <v>53</v>
      </c>
      <c r="O43" s="5" t="s">
        <v>53</v>
      </c>
      <c r="P43" s="20">
        <v>2972.507140005473</v>
      </c>
      <c r="Q43" s="5" t="s">
        <v>53</v>
      </c>
      <c r="R43" s="5" t="s">
        <v>53</v>
      </c>
      <c r="S43" s="5" t="s">
        <v>53</v>
      </c>
      <c r="T43" s="5" t="s">
        <v>53</v>
      </c>
      <c r="U43" s="5" t="s">
        <v>53</v>
      </c>
      <c r="V43" s="5" t="s">
        <v>53</v>
      </c>
      <c r="W43" s="5" t="s">
        <v>53</v>
      </c>
      <c r="X43" s="5" t="s">
        <v>53</v>
      </c>
      <c r="Y43" s="5" t="s">
        <v>53</v>
      </c>
      <c r="Z43" s="5" t="s">
        <v>53</v>
      </c>
      <c r="AA43" s="20">
        <v>1134.6885568172679</v>
      </c>
    </row>
    <row r="44" spans="1:27" x14ac:dyDescent="0.35">
      <c r="A44" s="21" t="s">
        <v>52</v>
      </c>
      <c r="B44" s="21" t="s">
        <v>116</v>
      </c>
      <c r="C44" s="14" t="s">
        <v>1</v>
      </c>
      <c r="D44" s="5" t="s">
        <v>53</v>
      </c>
      <c r="E44" s="5" t="s">
        <v>53</v>
      </c>
      <c r="F44" s="5" t="s">
        <v>53</v>
      </c>
      <c r="G44" s="5" t="s">
        <v>53</v>
      </c>
      <c r="H44" s="5" t="s">
        <v>53</v>
      </c>
      <c r="I44" s="20">
        <v>4642.3295232474084</v>
      </c>
      <c r="J44" s="5" t="s">
        <v>53</v>
      </c>
      <c r="K44" s="5" t="s">
        <v>53</v>
      </c>
      <c r="L44" s="5" t="s">
        <v>53</v>
      </c>
      <c r="M44" s="5" t="s">
        <v>53</v>
      </c>
      <c r="N44" s="5" t="s">
        <v>53</v>
      </c>
      <c r="O44" s="5" t="s">
        <v>53</v>
      </c>
      <c r="P44" s="20">
        <v>3419.1554657240854</v>
      </c>
      <c r="Q44" s="5" t="s">
        <v>53</v>
      </c>
      <c r="R44" s="5" t="s">
        <v>53</v>
      </c>
      <c r="S44" s="5" t="s">
        <v>53</v>
      </c>
      <c r="T44" s="5" t="s">
        <v>53</v>
      </c>
      <c r="U44" s="5" t="s">
        <v>53</v>
      </c>
      <c r="V44" s="5" t="s">
        <v>53</v>
      </c>
      <c r="W44" s="5" t="s">
        <v>53</v>
      </c>
      <c r="X44" s="5" t="s">
        <v>53</v>
      </c>
      <c r="Y44" s="5" t="s">
        <v>53</v>
      </c>
      <c r="Z44" s="5" t="s">
        <v>53</v>
      </c>
      <c r="AA44" s="20">
        <v>1173.6904202988519</v>
      </c>
    </row>
    <row r="45" spans="1:27" x14ac:dyDescent="0.35">
      <c r="A45" s="35" t="s">
        <v>52</v>
      </c>
      <c r="B45" s="35" t="s">
        <v>116</v>
      </c>
      <c r="C45" s="14" t="s">
        <v>2</v>
      </c>
      <c r="D45" s="5" t="s">
        <v>53</v>
      </c>
      <c r="E45" s="5" t="s">
        <v>53</v>
      </c>
      <c r="F45" s="5" t="s">
        <v>53</v>
      </c>
      <c r="G45" s="5" t="s">
        <v>53</v>
      </c>
      <c r="H45" s="5" t="s">
        <v>53</v>
      </c>
      <c r="I45" s="20">
        <v>5757.2243392327955</v>
      </c>
      <c r="J45" s="5" t="s">
        <v>53</v>
      </c>
      <c r="K45" s="5" t="s">
        <v>53</v>
      </c>
      <c r="L45" s="5" t="s">
        <v>53</v>
      </c>
      <c r="M45" s="5" t="s">
        <v>53</v>
      </c>
      <c r="N45" s="5" t="s">
        <v>53</v>
      </c>
      <c r="O45" s="5" t="s">
        <v>53</v>
      </c>
      <c r="P45" s="20">
        <v>4005.9536325066215</v>
      </c>
      <c r="Q45" s="5" t="s">
        <v>53</v>
      </c>
      <c r="R45" s="5" t="s">
        <v>53</v>
      </c>
      <c r="S45" s="5" t="s">
        <v>53</v>
      </c>
      <c r="T45" s="5" t="s">
        <v>53</v>
      </c>
      <c r="U45" s="5" t="s">
        <v>53</v>
      </c>
      <c r="V45" s="5" t="s">
        <v>53</v>
      </c>
      <c r="W45" s="5" t="s">
        <v>53</v>
      </c>
      <c r="X45" s="5" t="s">
        <v>53</v>
      </c>
      <c r="Y45" s="5" t="s">
        <v>53</v>
      </c>
      <c r="Z45" s="5" t="s">
        <v>53</v>
      </c>
      <c r="AA45" s="20">
        <v>1213.6589897095303</v>
      </c>
    </row>
    <row r="46" spans="1:27" x14ac:dyDescent="0.35">
      <c r="A46" s="21" t="s">
        <v>52</v>
      </c>
      <c r="B46" s="21" t="s">
        <v>116</v>
      </c>
      <c r="C46" s="14" t="s">
        <v>3</v>
      </c>
      <c r="D46" s="5" t="s">
        <v>53</v>
      </c>
      <c r="E46" s="5" t="s">
        <v>53</v>
      </c>
      <c r="F46" s="5" t="s">
        <v>53</v>
      </c>
      <c r="G46" s="5" t="s">
        <v>53</v>
      </c>
      <c r="H46" s="5" t="s">
        <v>53</v>
      </c>
      <c r="I46" s="20">
        <v>7150.7875025444182</v>
      </c>
      <c r="J46" s="5" t="s">
        <v>53</v>
      </c>
      <c r="K46" s="5" t="s">
        <v>53</v>
      </c>
      <c r="L46" s="5" t="s">
        <v>53</v>
      </c>
      <c r="M46" s="5" t="s">
        <v>53</v>
      </c>
      <c r="N46" s="5" t="s">
        <v>53</v>
      </c>
      <c r="O46" s="5" t="s">
        <v>53</v>
      </c>
      <c r="P46" s="20">
        <v>4735.3419072532351</v>
      </c>
      <c r="Q46" s="5" t="s">
        <v>53</v>
      </c>
      <c r="R46" s="5" t="s">
        <v>53</v>
      </c>
      <c r="S46" s="5" t="s">
        <v>53</v>
      </c>
      <c r="T46" s="5" t="s">
        <v>53</v>
      </c>
      <c r="U46" s="5" t="s">
        <v>53</v>
      </c>
      <c r="V46" s="5" t="s">
        <v>53</v>
      </c>
      <c r="W46" s="5" t="s">
        <v>53</v>
      </c>
      <c r="X46" s="5" t="s">
        <v>53</v>
      </c>
      <c r="Y46" s="5" t="s">
        <v>53</v>
      </c>
      <c r="Z46" s="5" t="s">
        <v>53</v>
      </c>
      <c r="AA46" s="20">
        <v>1253.10919903794</v>
      </c>
    </row>
    <row r="47" spans="1:27" x14ac:dyDescent="0.35">
      <c r="A47" s="35" t="s">
        <v>52</v>
      </c>
      <c r="B47" s="35" t="s">
        <v>116</v>
      </c>
      <c r="C47" s="14" t="s">
        <v>4</v>
      </c>
      <c r="D47" s="5" t="s">
        <v>53</v>
      </c>
      <c r="E47" s="5" t="s">
        <v>53</v>
      </c>
      <c r="F47" s="5" t="s">
        <v>53</v>
      </c>
      <c r="G47" s="5" t="s">
        <v>53</v>
      </c>
      <c r="H47" s="5" t="s">
        <v>53</v>
      </c>
      <c r="I47" s="20">
        <v>8760.3310498502469</v>
      </c>
      <c r="J47" s="5" t="s">
        <v>53</v>
      </c>
      <c r="K47" s="5" t="s">
        <v>53</v>
      </c>
      <c r="L47" s="5" t="s">
        <v>53</v>
      </c>
      <c r="M47" s="5" t="s">
        <v>53</v>
      </c>
      <c r="N47" s="5" t="s">
        <v>53</v>
      </c>
      <c r="O47" s="5" t="s">
        <v>53</v>
      </c>
      <c r="P47" s="20">
        <v>5574.5317147226315</v>
      </c>
      <c r="Q47" s="5" t="s">
        <v>53</v>
      </c>
      <c r="R47" s="5" t="s">
        <v>53</v>
      </c>
      <c r="S47" s="5" t="s">
        <v>53</v>
      </c>
      <c r="T47" s="5" t="s">
        <v>53</v>
      </c>
      <c r="U47" s="5" t="s">
        <v>53</v>
      </c>
      <c r="V47" s="5" t="s">
        <v>53</v>
      </c>
      <c r="W47" s="5" t="s">
        <v>53</v>
      </c>
      <c r="X47" s="5" t="s">
        <v>53</v>
      </c>
      <c r="Y47" s="5" t="s">
        <v>53</v>
      </c>
      <c r="Z47" s="5" t="s">
        <v>53</v>
      </c>
      <c r="AA47" s="20">
        <v>1291.4720750018546</v>
      </c>
    </row>
    <row r="48" spans="1:27" x14ac:dyDescent="0.35">
      <c r="A48" s="21" t="s">
        <v>52</v>
      </c>
      <c r="B48" s="21" t="s">
        <v>116</v>
      </c>
      <c r="C48" s="14" t="s">
        <v>5</v>
      </c>
      <c r="D48" s="5" t="s">
        <v>53</v>
      </c>
      <c r="E48" s="5" t="s">
        <v>53</v>
      </c>
      <c r="F48" s="5" t="s">
        <v>53</v>
      </c>
      <c r="G48" s="5" t="s">
        <v>53</v>
      </c>
      <c r="H48" s="5" t="s">
        <v>53</v>
      </c>
      <c r="I48" s="20">
        <v>10434.284179701448</v>
      </c>
      <c r="J48" s="5" t="s">
        <v>53</v>
      </c>
      <c r="K48" s="5" t="s">
        <v>53</v>
      </c>
      <c r="L48" s="5" t="s">
        <v>53</v>
      </c>
      <c r="M48" s="5" t="s">
        <v>53</v>
      </c>
      <c r="N48" s="5" t="s">
        <v>53</v>
      </c>
      <c r="O48" s="5" t="s">
        <v>53</v>
      </c>
      <c r="P48" s="20">
        <v>6447.7916339282947</v>
      </c>
      <c r="Q48" s="5" t="s">
        <v>53</v>
      </c>
      <c r="R48" s="5" t="s">
        <v>53</v>
      </c>
      <c r="S48" s="5" t="s">
        <v>53</v>
      </c>
      <c r="T48" s="5" t="s">
        <v>53</v>
      </c>
      <c r="U48" s="5" t="s">
        <v>53</v>
      </c>
      <c r="V48" s="5" t="s">
        <v>53</v>
      </c>
      <c r="W48" s="5" t="s">
        <v>53</v>
      </c>
      <c r="X48" s="5" t="s">
        <v>53</v>
      </c>
      <c r="Y48" s="5" t="s">
        <v>53</v>
      </c>
      <c r="Z48" s="5" t="s">
        <v>53</v>
      </c>
      <c r="AA48" s="20">
        <v>1332.0182183861518</v>
      </c>
    </row>
    <row r="49" spans="1:27" x14ac:dyDescent="0.35">
      <c r="A49" s="35" t="s">
        <v>52</v>
      </c>
      <c r="B49" s="35" t="s">
        <v>116</v>
      </c>
      <c r="C49" s="14" t="s">
        <v>6</v>
      </c>
      <c r="D49" s="5" t="s">
        <v>53</v>
      </c>
      <c r="E49" s="5" t="s">
        <v>53</v>
      </c>
      <c r="F49" s="5" t="s">
        <v>53</v>
      </c>
      <c r="G49" s="5" t="s">
        <v>53</v>
      </c>
      <c r="H49" s="5" t="s">
        <v>53</v>
      </c>
      <c r="I49" s="20">
        <v>11842.532626749657</v>
      </c>
      <c r="J49" s="5" t="s">
        <v>53</v>
      </c>
      <c r="K49" s="5" t="s">
        <v>53</v>
      </c>
      <c r="L49" s="5" t="s">
        <v>53</v>
      </c>
      <c r="M49" s="5" t="s">
        <v>53</v>
      </c>
      <c r="N49" s="5" t="s">
        <v>53</v>
      </c>
      <c r="O49" s="5" t="s">
        <v>53</v>
      </c>
      <c r="P49" s="20">
        <v>7181.4819775908372</v>
      </c>
      <c r="Q49" s="5" t="s">
        <v>53</v>
      </c>
      <c r="R49" s="5" t="s">
        <v>53</v>
      </c>
      <c r="S49" s="5" t="s">
        <v>53</v>
      </c>
      <c r="T49" s="5" t="s">
        <v>53</v>
      </c>
      <c r="U49" s="5" t="s">
        <v>53</v>
      </c>
      <c r="V49" s="5" t="s">
        <v>53</v>
      </c>
      <c r="W49" s="5" t="s">
        <v>53</v>
      </c>
      <c r="X49" s="5" t="s">
        <v>53</v>
      </c>
      <c r="Y49" s="5" t="s">
        <v>53</v>
      </c>
      <c r="Z49" s="5" t="s">
        <v>53</v>
      </c>
      <c r="AA49" s="20">
        <v>1370.9064496869657</v>
      </c>
    </row>
    <row r="50" spans="1:27" x14ac:dyDescent="0.35">
      <c r="A50" s="21" t="s">
        <v>52</v>
      </c>
      <c r="B50" s="21" t="s">
        <v>116</v>
      </c>
      <c r="C50" s="14" t="s">
        <v>7</v>
      </c>
      <c r="D50" s="5" t="s">
        <v>53</v>
      </c>
      <c r="E50" s="5" t="s">
        <v>53</v>
      </c>
      <c r="F50" s="5" t="s">
        <v>53</v>
      </c>
      <c r="G50" s="5" t="s">
        <v>53</v>
      </c>
      <c r="H50" s="5" t="s">
        <v>53</v>
      </c>
      <c r="I50" s="20">
        <v>12638.302136449489</v>
      </c>
      <c r="J50" s="5" t="s">
        <v>53</v>
      </c>
      <c r="K50" s="5" t="s">
        <v>53</v>
      </c>
      <c r="L50" s="5" t="s">
        <v>53</v>
      </c>
      <c r="M50" s="5" t="s">
        <v>53</v>
      </c>
      <c r="N50" s="5" t="s">
        <v>53</v>
      </c>
      <c r="O50" s="5" t="s">
        <v>53</v>
      </c>
      <c r="P50" s="20">
        <v>7598.650935865292</v>
      </c>
      <c r="Q50" s="5" t="s">
        <v>53</v>
      </c>
      <c r="R50" s="5" t="s">
        <v>53</v>
      </c>
      <c r="S50" s="5" t="s">
        <v>53</v>
      </c>
      <c r="T50" s="5" t="s">
        <v>53</v>
      </c>
      <c r="U50" s="5" t="s">
        <v>53</v>
      </c>
      <c r="V50" s="5" t="s">
        <v>53</v>
      </c>
      <c r="W50" s="5" t="s">
        <v>53</v>
      </c>
      <c r="X50" s="5" t="s">
        <v>53</v>
      </c>
      <c r="Y50" s="5" t="s">
        <v>53</v>
      </c>
      <c r="Z50" s="5" t="s">
        <v>53</v>
      </c>
      <c r="AA50" s="20">
        <v>1411.1162542607942</v>
      </c>
    </row>
    <row r="51" spans="1:27" x14ac:dyDescent="0.35">
      <c r="A51" s="35" t="s">
        <v>52</v>
      </c>
      <c r="B51" s="35" t="s">
        <v>116</v>
      </c>
      <c r="C51" s="14" t="s">
        <v>8</v>
      </c>
      <c r="D51" s="5" t="s">
        <v>53</v>
      </c>
      <c r="E51" s="5" t="s">
        <v>53</v>
      </c>
      <c r="F51" s="5" t="s">
        <v>53</v>
      </c>
      <c r="G51" s="5" t="s">
        <v>53</v>
      </c>
      <c r="H51" s="5" t="s">
        <v>53</v>
      </c>
      <c r="I51" s="20">
        <v>12548.781583951159</v>
      </c>
      <c r="J51" s="5" t="s">
        <v>53</v>
      </c>
      <c r="K51" s="5" t="s">
        <v>53</v>
      </c>
      <c r="L51" s="5" t="s">
        <v>53</v>
      </c>
      <c r="M51" s="5" t="s">
        <v>53</v>
      </c>
      <c r="N51" s="5" t="s">
        <v>53</v>
      </c>
      <c r="O51" s="5" t="s">
        <v>53</v>
      </c>
      <c r="P51" s="20">
        <v>7558.3589028416418</v>
      </c>
      <c r="Q51" s="5" t="s">
        <v>53</v>
      </c>
      <c r="R51" s="5" t="s">
        <v>53</v>
      </c>
      <c r="S51" s="5" t="s">
        <v>53</v>
      </c>
      <c r="T51" s="5" t="s">
        <v>53</v>
      </c>
      <c r="U51" s="5" t="s">
        <v>53</v>
      </c>
      <c r="V51" s="5" t="s">
        <v>53</v>
      </c>
      <c r="W51" s="5" t="s">
        <v>53</v>
      </c>
      <c r="X51" s="5" t="s">
        <v>53</v>
      </c>
      <c r="Y51" s="5" t="s">
        <v>53</v>
      </c>
      <c r="Z51" s="5" t="s">
        <v>53</v>
      </c>
      <c r="AA51" s="20">
        <v>1452.8255801269527</v>
      </c>
    </row>
    <row r="52" spans="1:27" x14ac:dyDescent="0.35">
      <c r="A52" s="21" t="s">
        <v>52</v>
      </c>
      <c r="B52" s="21" t="s">
        <v>117</v>
      </c>
      <c r="C52" s="14" t="s">
        <v>13</v>
      </c>
      <c r="D52" s="5" t="s">
        <v>53</v>
      </c>
      <c r="E52" s="5" t="s">
        <v>53</v>
      </c>
      <c r="F52" s="5" t="s">
        <v>53</v>
      </c>
      <c r="G52" s="5" t="s">
        <v>53</v>
      </c>
      <c r="H52" s="5" t="s">
        <v>53</v>
      </c>
      <c r="I52" s="20">
        <v>2822.9806255520625</v>
      </c>
      <c r="J52" s="5" t="s">
        <v>53</v>
      </c>
      <c r="K52" s="5" t="s">
        <v>53</v>
      </c>
      <c r="L52" s="5" t="s">
        <v>53</v>
      </c>
      <c r="M52" s="5" t="s">
        <v>53</v>
      </c>
      <c r="N52" s="5" t="s">
        <v>53</v>
      </c>
      <c r="O52" s="5" t="s">
        <v>53</v>
      </c>
      <c r="P52" s="20">
        <v>2202.8213767265524</v>
      </c>
      <c r="Q52" s="5" t="s">
        <v>53</v>
      </c>
      <c r="R52" s="5" t="s">
        <v>53</v>
      </c>
      <c r="S52" s="5" t="s">
        <v>53</v>
      </c>
      <c r="T52" s="5" t="s">
        <v>53</v>
      </c>
      <c r="U52" s="5" t="s">
        <v>53</v>
      </c>
      <c r="V52" s="5" t="s">
        <v>53</v>
      </c>
      <c r="W52" s="5" t="s">
        <v>53</v>
      </c>
      <c r="X52" s="5" t="s">
        <v>53</v>
      </c>
      <c r="Y52" s="5" t="s">
        <v>53</v>
      </c>
      <c r="Z52" s="5" t="s">
        <v>53</v>
      </c>
      <c r="AA52" s="20">
        <v>630.17615806177412</v>
      </c>
    </row>
    <row r="53" spans="1:27" x14ac:dyDescent="0.35">
      <c r="A53" s="35" t="s">
        <v>52</v>
      </c>
      <c r="B53" s="35" t="s">
        <v>117</v>
      </c>
      <c r="C53" s="14" t="s">
        <v>0</v>
      </c>
      <c r="D53" s="5" t="s">
        <v>53</v>
      </c>
      <c r="E53" s="5" t="s">
        <v>53</v>
      </c>
      <c r="F53" s="5" t="s">
        <v>53</v>
      </c>
      <c r="G53" s="5" t="s">
        <v>53</v>
      </c>
      <c r="H53" s="5" t="s">
        <v>53</v>
      </c>
      <c r="I53" s="20">
        <v>2786.0068161705767</v>
      </c>
      <c r="J53" s="5" t="s">
        <v>53</v>
      </c>
      <c r="K53" s="5" t="s">
        <v>53</v>
      </c>
      <c r="L53" s="5" t="s">
        <v>53</v>
      </c>
      <c r="M53" s="5" t="s">
        <v>53</v>
      </c>
      <c r="N53" s="5" t="s">
        <v>53</v>
      </c>
      <c r="O53" s="5" t="s">
        <v>53</v>
      </c>
      <c r="P53" s="20">
        <v>2158.3610060912411</v>
      </c>
      <c r="Q53" s="5" t="s">
        <v>53</v>
      </c>
      <c r="R53" s="5" t="s">
        <v>53</v>
      </c>
      <c r="S53" s="5" t="s">
        <v>53</v>
      </c>
      <c r="T53" s="5" t="s">
        <v>53</v>
      </c>
      <c r="U53" s="5" t="s">
        <v>53</v>
      </c>
      <c r="V53" s="5" t="s">
        <v>53</v>
      </c>
      <c r="W53" s="5" t="s">
        <v>53</v>
      </c>
      <c r="X53" s="5" t="s">
        <v>53</v>
      </c>
      <c r="Y53" s="5" t="s">
        <v>53</v>
      </c>
      <c r="Z53" s="5" t="s">
        <v>53</v>
      </c>
      <c r="AA53" s="20">
        <v>639.6796928305605</v>
      </c>
    </row>
    <row r="54" spans="1:27" x14ac:dyDescent="0.35">
      <c r="A54" s="21" t="s">
        <v>52</v>
      </c>
      <c r="B54" s="21" t="s">
        <v>117</v>
      </c>
      <c r="C54" s="14" t="s">
        <v>1</v>
      </c>
      <c r="D54" s="5" t="s">
        <v>53</v>
      </c>
      <c r="E54" s="5" t="s">
        <v>53</v>
      </c>
      <c r="F54" s="5" t="s">
        <v>53</v>
      </c>
      <c r="G54" s="5" t="s">
        <v>53</v>
      </c>
      <c r="H54" s="5" t="s">
        <v>53</v>
      </c>
      <c r="I54" s="20">
        <v>3029.9326606366535</v>
      </c>
      <c r="J54" s="5" t="s">
        <v>53</v>
      </c>
      <c r="K54" s="5" t="s">
        <v>53</v>
      </c>
      <c r="L54" s="5" t="s">
        <v>53</v>
      </c>
      <c r="M54" s="5" t="s">
        <v>53</v>
      </c>
      <c r="N54" s="5" t="s">
        <v>53</v>
      </c>
      <c r="O54" s="5" t="s">
        <v>53</v>
      </c>
      <c r="P54" s="20">
        <v>2260.4536383901814</v>
      </c>
      <c r="Q54" s="5" t="s">
        <v>53</v>
      </c>
      <c r="R54" s="5" t="s">
        <v>53</v>
      </c>
      <c r="S54" s="5" t="s">
        <v>53</v>
      </c>
      <c r="T54" s="5" t="s">
        <v>53</v>
      </c>
      <c r="U54" s="5" t="s">
        <v>53</v>
      </c>
      <c r="V54" s="5" t="s">
        <v>53</v>
      </c>
      <c r="W54" s="5" t="s">
        <v>53</v>
      </c>
      <c r="X54" s="5" t="s">
        <v>53</v>
      </c>
      <c r="Y54" s="5" t="s">
        <v>53</v>
      </c>
      <c r="Z54" s="5" t="s">
        <v>53</v>
      </c>
      <c r="AA54" s="20">
        <v>649.13429788472104</v>
      </c>
    </row>
    <row r="55" spans="1:27" x14ac:dyDescent="0.35">
      <c r="A55" s="35" t="s">
        <v>52</v>
      </c>
      <c r="B55" s="35" t="s">
        <v>117</v>
      </c>
      <c r="C55" s="14" t="s">
        <v>2</v>
      </c>
      <c r="D55" s="5" t="s">
        <v>53</v>
      </c>
      <c r="E55" s="5" t="s">
        <v>53</v>
      </c>
      <c r="F55" s="5" t="s">
        <v>53</v>
      </c>
      <c r="G55" s="5" t="s">
        <v>53</v>
      </c>
      <c r="H55" s="5" t="s">
        <v>53</v>
      </c>
      <c r="I55" s="20">
        <v>3254.5320539896211</v>
      </c>
      <c r="J55" s="5" t="s">
        <v>53</v>
      </c>
      <c r="K55" s="5" t="s">
        <v>53</v>
      </c>
      <c r="L55" s="5" t="s">
        <v>53</v>
      </c>
      <c r="M55" s="5" t="s">
        <v>53</v>
      </c>
      <c r="N55" s="5" t="s">
        <v>53</v>
      </c>
      <c r="O55" s="5" t="s">
        <v>53</v>
      </c>
      <c r="P55" s="20">
        <v>2353.1642295374427</v>
      </c>
      <c r="Q55" s="5" t="s">
        <v>53</v>
      </c>
      <c r="R55" s="5" t="s">
        <v>53</v>
      </c>
      <c r="S55" s="5" t="s">
        <v>53</v>
      </c>
      <c r="T55" s="5" t="s">
        <v>53</v>
      </c>
      <c r="U55" s="5" t="s">
        <v>53</v>
      </c>
      <c r="V55" s="5" t="s">
        <v>53</v>
      </c>
      <c r="W55" s="5" t="s">
        <v>53</v>
      </c>
      <c r="X55" s="5" t="s">
        <v>53</v>
      </c>
      <c r="Y55" s="5" t="s">
        <v>53</v>
      </c>
      <c r="Z55" s="5" t="s">
        <v>53</v>
      </c>
      <c r="AA55" s="20">
        <v>658.53016639719567</v>
      </c>
    </row>
    <row r="56" spans="1:27" x14ac:dyDescent="0.35">
      <c r="A56" s="21" t="s">
        <v>52</v>
      </c>
      <c r="B56" s="21" t="s">
        <v>117</v>
      </c>
      <c r="C56" s="14" t="s">
        <v>3</v>
      </c>
      <c r="D56" s="5" t="s">
        <v>53</v>
      </c>
      <c r="E56" s="5" t="s">
        <v>53</v>
      </c>
      <c r="F56" s="5" t="s">
        <v>53</v>
      </c>
      <c r="G56" s="5" t="s">
        <v>53</v>
      </c>
      <c r="H56" s="5" t="s">
        <v>53</v>
      </c>
      <c r="I56" s="20">
        <v>3414.2053104105485</v>
      </c>
      <c r="J56" s="5" t="s">
        <v>53</v>
      </c>
      <c r="K56" s="5" t="s">
        <v>53</v>
      </c>
      <c r="L56" s="5" t="s">
        <v>53</v>
      </c>
      <c r="M56" s="5" t="s">
        <v>53</v>
      </c>
      <c r="N56" s="5" t="s">
        <v>53</v>
      </c>
      <c r="O56" s="5" t="s">
        <v>53</v>
      </c>
      <c r="P56" s="20">
        <v>2412.8983400138027</v>
      </c>
      <c r="Q56" s="5" t="s">
        <v>53</v>
      </c>
      <c r="R56" s="5" t="s">
        <v>53</v>
      </c>
      <c r="S56" s="5" t="s">
        <v>53</v>
      </c>
      <c r="T56" s="5" t="s">
        <v>53</v>
      </c>
      <c r="U56" s="5" t="s">
        <v>53</v>
      </c>
      <c r="V56" s="5" t="s">
        <v>53</v>
      </c>
      <c r="W56" s="5" t="s">
        <v>53</v>
      </c>
      <c r="X56" s="5" t="s">
        <v>53</v>
      </c>
      <c r="Y56" s="5" t="s">
        <v>53</v>
      </c>
      <c r="Z56" s="5" t="s">
        <v>53</v>
      </c>
      <c r="AA56" s="20">
        <v>667.05537264717475</v>
      </c>
    </row>
    <row r="57" spans="1:27" x14ac:dyDescent="0.35">
      <c r="A57" s="35" t="s">
        <v>52</v>
      </c>
      <c r="B57" s="35" t="s">
        <v>117</v>
      </c>
      <c r="C57" s="14" t="s">
        <v>4</v>
      </c>
      <c r="D57" s="5" t="s">
        <v>53</v>
      </c>
      <c r="E57" s="5" t="s">
        <v>53</v>
      </c>
      <c r="F57" s="5" t="s">
        <v>53</v>
      </c>
      <c r="G57" s="5" t="s">
        <v>53</v>
      </c>
      <c r="H57" s="5" t="s">
        <v>53</v>
      </c>
      <c r="I57" s="20">
        <v>3459.8193944464488</v>
      </c>
      <c r="J57" s="5" t="s">
        <v>53</v>
      </c>
      <c r="K57" s="5" t="s">
        <v>53</v>
      </c>
      <c r="L57" s="5" t="s">
        <v>53</v>
      </c>
      <c r="M57" s="5" t="s">
        <v>53</v>
      </c>
      <c r="N57" s="5" t="s">
        <v>53</v>
      </c>
      <c r="O57" s="5" t="s">
        <v>53</v>
      </c>
      <c r="P57" s="20">
        <v>2413.5583051528001</v>
      </c>
      <c r="Q57" s="5" t="s">
        <v>53</v>
      </c>
      <c r="R57" s="5" t="s">
        <v>53</v>
      </c>
      <c r="S57" s="5" t="s">
        <v>53</v>
      </c>
      <c r="T57" s="5" t="s">
        <v>53</v>
      </c>
      <c r="U57" s="5" t="s">
        <v>53</v>
      </c>
      <c r="V57" s="5" t="s">
        <v>53</v>
      </c>
      <c r="W57" s="5" t="s">
        <v>53</v>
      </c>
      <c r="X57" s="5" t="s">
        <v>53</v>
      </c>
      <c r="Y57" s="5" t="s">
        <v>53</v>
      </c>
      <c r="Z57" s="5" t="s">
        <v>53</v>
      </c>
      <c r="AA57" s="20">
        <v>674.47695082319956</v>
      </c>
    </row>
    <row r="58" spans="1:27" x14ac:dyDescent="0.35">
      <c r="A58" s="21" t="s">
        <v>52</v>
      </c>
      <c r="B58" s="21" t="s">
        <v>117</v>
      </c>
      <c r="C58" s="14" t="s">
        <v>5</v>
      </c>
      <c r="D58" s="5" t="s">
        <v>53</v>
      </c>
      <c r="E58" s="5" t="s">
        <v>53</v>
      </c>
      <c r="F58" s="5" t="s">
        <v>53</v>
      </c>
      <c r="G58" s="5" t="s">
        <v>53</v>
      </c>
      <c r="H58" s="5" t="s">
        <v>53</v>
      </c>
      <c r="I58" s="20">
        <v>3363.338444371982</v>
      </c>
      <c r="J58" s="5" t="s">
        <v>53</v>
      </c>
      <c r="K58" s="5" t="s">
        <v>53</v>
      </c>
      <c r="L58" s="5" t="s">
        <v>53</v>
      </c>
      <c r="M58" s="5" t="s">
        <v>53</v>
      </c>
      <c r="N58" s="5" t="s">
        <v>53</v>
      </c>
      <c r="O58" s="5" t="s">
        <v>53</v>
      </c>
      <c r="P58" s="20">
        <v>2340.5274656313818</v>
      </c>
      <c r="Q58" s="5" t="s">
        <v>53</v>
      </c>
      <c r="R58" s="5" t="s">
        <v>53</v>
      </c>
      <c r="S58" s="5" t="s">
        <v>53</v>
      </c>
      <c r="T58" s="5" t="s">
        <v>53</v>
      </c>
      <c r="U58" s="5" t="s">
        <v>53</v>
      </c>
      <c r="V58" s="5" t="s">
        <v>53</v>
      </c>
      <c r="W58" s="5" t="s">
        <v>53</v>
      </c>
      <c r="X58" s="5" t="s">
        <v>53</v>
      </c>
      <c r="Y58" s="5" t="s">
        <v>53</v>
      </c>
      <c r="Z58" s="5" t="s">
        <v>53</v>
      </c>
      <c r="AA58" s="20">
        <v>682.49355498162902</v>
      </c>
    </row>
    <row r="59" spans="1:27" x14ac:dyDescent="0.35">
      <c r="A59" s="35" t="s">
        <v>52</v>
      </c>
      <c r="B59" s="35" t="s">
        <v>117</v>
      </c>
      <c r="C59" s="14" t="s">
        <v>6</v>
      </c>
      <c r="D59" s="5" t="s">
        <v>53</v>
      </c>
      <c r="E59" s="5" t="s">
        <v>53</v>
      </c>
      <c r="F59" s="5" t="s">
        <v>53</v>
      </c>
      <c r="G59" s="5" t="s">
        <v>53</v>
      </c>
      <c r="H59" s="5" t="s">
        <v>53</v>
      </c>
      <c r="I59" s="20">
        <v>3138.5300333039813</v>
      </c>
      <c r="J59" s="5" t="s">
        <v>53</v>
      </c>
      <c r="K59" s="5" t="s">
        <v>53</v>
      </c>
      <c r="L59" s="5" t="s">
        <v>53</v>
      </c>
      <c r="M59" s="5" t="s">
        <v>53</v>
      </c>
      <c r="N59" s="5" t="s">
        <v>53</v>
      </c>
      <c r="O59" s="5" t="s">
        <v>53</v>
      </c>
      <c r="P59" s="20">
        <v>2202.3934708096435</v>
      </c>
      <c r="Q59" s="5" t="s">
        <v>53</v>
      </c>
      <c r="R59" s="5" t="s">
        <v>53</v>
      </c>
      <c r="S59" s="5" t="s">
        <v>53</v>
      </c>
      <c r="T59" s="5" t="s">
        <v>53</v>
      </c>
      <c r="U59" s="5" t="s">
        <v>53</v>
      </c>
      <c r="V59" s="5" t="s">
        <v>53</v>
      </c>
      <c r="W59" s="5" t="s">
        <v>53</v>
      </c>
      <c r="X59" s="5" t="s">
        <v>53</v>
      </c>
      <c r="Y59" s="5" t="s">
        <v>53</v>
      </c>
      <c r="Z59" s="5" t="s">
        <v>53</v>
      </c>
      <c r="AA59" s="20">
        <v>689.10058342725222</v>
      </c>
    </row>
    <row r="60" spans="1:27" x14ac:dyDescent="0.35">
      <c r="A60" s="21" t="s">
        <v>52</v>
      </c>
      <c r="B60" s="21" t="s">
        <v>117</v>
      </c>
      <c r="C60" s="14" t="s">
        <v>7</v>
      </c>
      <c r="D60" s="5" t="s">
        <v>53</v>
      </c>
      <c r="E60" s="5" t="s">
        <v>53</v>
      </c>
      <c r="F60" s="5" t="s">
        <v>53</v>
      </c>
      <c r="G60" s="5" t="s">
        <v>53</v>
      </c>
      <c r="H60" s="5" t="s">
        <v>53</v>
      </c>
      <c r="I60" s="20">
        <v>2814.2332861445784</v>
      </c>
      <c r="J60" s="5" t="s">
        <v>53</v>
      </c>
      <c r="K60" s="5" t="s">
        <v>53</v>
      </c>
      <c r="L60" s="5" t="s">
        <v>53</v>
      </c>
      <c r="M60" s="5" t="s">
        <v>53</v>
      </c>
      <c r="N60" s="5" t="s">
        <v>53</v>
      </c>
      <c r="O60" s="5" t="s">
        <v>53</v>
      </c>
      <c r="P60" s="20">
        <v>2012.4748929232883</v>
      </c>
      <c r="Q60" s="5" t="s">
        <v>53</v>
      </c>
      <c r="R60" s="5" t="s">
        <v>53</v>
      </c>
      <c r="S60" s="5" t="s">
        <v>53</v>
      </c>
      <c r="T60" s="5" t="s">
        <v>53</v>
      </c>
      <c r="U60" s="5" t="s">
        <v>53</v>
      </c>
      <c r="V60" s="5" t="s">
        <v>53</v>
      </c>
      <c r="W60" s="5" t="s">
        <v>53</v>
      </c>
      <c r="X60" s="5" t="s">
        <v>53</v>
      </c>
      <c r="Y60" s="5" t="s">
        <v>53</v>
      </c>
      <c r="Z60" s="5" t="s">
        <v>53</v>
      </c>
      <c r="AA60" s="20">
        <v>695.88579332676579</v>
      </c>
    </row>
    <row r="61" spans="1:27" x14ac:dyDescent="0.35">
      <c r="A61" s="35" t="s">
        <v>52</v>
      </c>
      <c r="B61" s="35" t="s">
        <v>117</v>
      </c>
      <c r="C61" s="14" t="s">
        <v>8</v>
      </c>
      <c r="D61" s="5" t="s">
        <v>53</v>
      </c>
      <c r="E61" s="5" t="s">
        <v>53</v>
      </c>
      <c r="F61" s="5" t="s">
        <v>53</v>
      </c>
      <c r="G61" s="5" t="s">
        <v>53</v>
      </c>
      <c r="H61" s="5" t="s">
        <v>53</v>
      </c>
      <c r="I61" s="20">
        <v>2450.9967231022388</v>
      </c>
      <c r="J61" s="5" t="s">
        <v>53</v>
      </c>
      <c r="K61" s="5" t="s">
        <v>53</v>
      </c>
      <c r="L61" s="5" t="s">
        <v>53</v>
      </c>
      <c r="M61" s="5" t="s">
        <v>53</v>
      </c>
      <c r="N61" s="5" t="s">
        <v>53</v>
      </c>
      <c r="O61" s="5" t="s">
        <v>53</v>
      </c>
      <c r="P61" s="20">
        <v>1803.3587800085897</v>
      </c>
      <c r="Q61" s="5" t="s">
        <v>53</v>
      </c>
      <c r="R61" s="5" t="s">
        <v>53</v>
      </c>
      <c r="S61" s="5" t="s">
        <v>53</v>
      </c>
      <c r="T61" s="5" t="s">
        <v>53</v>
      </c>
      <c r="U61" s="5" t="s">
        <v>53</v>
      </c>
      <c r="V61" s="5" t="s">
        <v>53</v>
      </c>
      <c r="W61" s="5" t="s">
        <v>53</v>
      </c>
      <c r="X61" s="5" t="s">
        <v>53</v>
      </c>
      <c r="Y61" s="5" t="s">
        <v>53</v>
      </c>
      <c r="Z61" s="5" t="s">
        <v>53</v>
      </c>
      <c r="AA61" s="20">
        <v>702.89506910275043</v>
      </c>
    </row>
    <row r="62" spans="1:27" x14ac:dyDescent="0.35">
      <c r="A62" s="21" t="s">
        <v>54</v>
      </c>
      <c r="B62" s="21" t="s">
        <v>9</v>
      </c>
      <c r="C62" s="14" t="s">
        <v>13</v>
      </c>
      <c r="D62" s="5" t="s">
        <v>53</v>
      </c>
      <c r="E62" s="5" t="s">
        <v>53</v>
      </c>
      <c r="F62" s="5" t="s">
        <v>53</v>
      </c>
      <c r="G62" s="5" t="s">
        <v>53</v>
      </c>
      <c r="H62" s="5" t="s">
        <v>53</v>
      </c>
      <c r="I62" s="20">
        <v>937.07858955880772</v>
      </c>
      <c r="J62" s="5" t="s">
        <v>53</v>
      </c>
      <c r="K62" s="5" t="s">
        <v>53</v>
      </c>
      <c r="L62" s="5" t="s">
        <v>53</v>
      </c>
      <c r="M62" s="5" t="s">
        <v>53</v>
      </c>
      <c r="N62" s="5" t="s">
        <v>53</v>
      </c>
      <c r="O62" s="5" t="s">
        <v>53</v>
      </c>
      <c r="P62" s="20">
        <v>751.74574503589099</v>
      </c>
      <c r="Q62" s="5" t="s">
        <v>53</v>
      </c>
      <c r="R62" s="5" t="s">
        <v>53</v>
      </c>
      <c r="S62" s="5" t="s">
        <v>53</v>
      </c>
      <c r="T62" s="5" t="s">
        <v>53</v>
      </c>
      <c r="U62" s="5" t="s">
        <v>53</v>
      </c>
      <c r="V62" s="5" t="s">
        <v>53</v>
      </c>
      <c r="W62" s="5" t="s">
        <v>53</v>
      </c>
      <c r="X62" s="5" t="s">
        <v>53</v>
      </c>
      <c r="Y62" s="5" t="s">
        <v>53</v>
      </c>
      <c r="Z62" s="5" t="s">
        <v>53</v>
      </c>
      <c r="AA62" s="20">
        <v>243.08658146051047</v>
      </c>
    </row>
    <row r="63" spans="1:27" x14ac:dyDescent="0.35">
      <c r="A63" s="35" t="s">
        <v>54</v>
      </c>
      <c r="B63" s="35" t="s">
        <v>9</v>
      </c>
      <c r="C63" s="14" t="s">
        <v>0</v>
      </c>
      <c r="D63" s="5" t="s">
        <v>53</v>
      </c>
      <c r="E63" s="5" t="s">
        <v>53</v>
      </c>
      <c r="F63" s="5" t="s">
        <v>53</v>
      </c>
      <c r="G63" s="5" t="s">
        <v>53</v>
      </c>
      <c r="H63" s="5" t="s">
        <v>53</v>
      </c>
      <c r="I63" s="20">
        <v>1105.1258910081701</v>
      </c>
      <c r="J63" s="5" t="s">
        <v>53</v>
      </c>
      <c r="K63" s="5" t="s">
        <v>53</v>
      </c>
      <c r="L63" s="5" t="s">
        <v>53</v>
      </c>
      <c r="M63" s="5" t="s">
        <v>53</v>
      </c>
      <c r="N63" s="5" t="s">
        <v>53</v>
      </c>
      <c r="O63" s="5" t="s">
        <v>53</v>
      </c>
      <c r="P63" s="20">
        <v>840.67634982279753</v>
      </c>
      <c r="Q63" s="5" t="s">
        <v>53</v>
      </c>
      <c r="R63" s="5" t="s">
        <v>53</v>
      </c>
      <c r="S63" s="5" t="s">
        <v>53</v>
      </c>
      <c r="T63" s="5" t="s">
        <v>53</v>
      </c>
      <c r="U63" s="5" t="s">
        <v>53</v>
      </c>
      <c r="V63" s="5" t="s">
        <v>53</v>
      </c>
      <c r="W63" s="5" t="s">
        <v>53</v>
      </c>
      <c r="X63" s="5" t="s">
        <v>53</v>
      </c>
      <c r="Y63" s="5" t="s">
        <v>53</v>
      </c>
      <c r="Z63" s="5" t="s">
        <v>53</v>
      </c>
      <c r="AA63" s="20">
        <v>253.55742800187764</v>
      </c>
    </row>
    <row r="64" spans="1:27" x14ac:dyDescent="0.35">
      <c r="A64" s="21" t="s">
        <v>54</v>
      </c>
      <c r="B64" s="21" t="s">
        <v>9</v>
      </c>
      <c r="C64" s="14" t="s">
        <v>1</v>
      </c>
      <c r="D64" s="5" t="s">
        <v>53</v>
      </c>
      <c r="E64" s="5" t="s">
        <v>53</v>
      </c>
      <c r="F64" s="5" t="s">
        <v>53</v>
      </c>
      <c r="G64" s="5" t="s">
        <v>53</v>
      </c>
      <c r="H64" s="5" t="s">
        <v>53</v>
      </c>
      <c r="I64" s="20">
        <v>1313.0674659186786</v>
      </c>
      <c r="J64" s="5" t="s">
        <v>53</v>
      </c>
      <c r="K64" s="5" t="s">
        <v>53</v>
      </c>
      <c r="L64" s="5" t="s">
        <v>53</v>
      </c>
      <c r="M64" s="5" t="s">
        <v>53</v>
      </c>
      <c r="N64" s="5" t="s">
        <v>53</v>
      </c>
      <c r="O64" s="5" t="s">
        <v>53</v>
      </c>
      <c r="P64" s="20">
        <v>950.14190255185736</v>
      </c>
      <c r="Q64" s="5" t="s">
        <v>53</v>
      </c>
      <c r="R64" s="5" t="s">
        <v>53</v>
      </c>
      <c r="S64" s="5" t="s">
        <v>53</v>
      </c>
      <c r="T64" s="5" t="s">
        <v>53</v>
      </c>
      <c r="U64" s="5" t="s">
        <v>53</v>
      </c>
      <c r="V64" s="5" t="s">
        <v>53</v>
      </c>
      <c r="W64" s="5" t="s">
        <v>53</v>
      </c>
      <c r="X64" s="5" t="s">
        <v>53</v>
      </c>
      <c r="Y64" s="5" t="s">
        <v>53</v>
      </c>
      <c r="Z64" s="5" t="s">
        <v>53</v>
      </c>
      <c r="AA64" s="20">
        <v>264.38490330041208</v>
      </c>
    </row>
    <row r="65" spans="1:27" x14ac:dyDescent="0.35">
      <c r="A65" s="35" t="s">
        <v>54</v>
      </c>
      <c r="B65" s="35" t="s">
        <v>9</v>
      </c>
      <c r="C65" s="14" t="s">
        <v>2</v>
      </c>
      <c r="D65" s="5" t="s">
        <v>53</v>
      </c>
      <c r="E65" s="5" t="s">
        <v>53</v>
      </c>
      <c r="F65" s="5" t="s">
        <v>53</v>
      </c>
      <c r="G65" s="5" t="s">
        <v>53</v>
      </c>
      <c r="H65" s="5" t="s">
        <v>53</v>
      </c>
      <c r="I65" s="20">
        <v>1557.4194752206406</v>
      </c>
      <c r="J65" s="5" t="s">
        <v>53</v>
      </c>
      <c r="K65" s="5" t="s">
        <v>53</v>
      </c>
      <c r="L65" s="5" t="s">
        <v>53</v>
      </c>
      <c r="M65" s="5" t="s">
        <v>53</v>
      </c>
      <c r="N65" s="5" t="s">
        <v>53</v>
      </c>
      <c r="O65" s="5" t="s">
        <v>53</v>
      </c>
      <c r="P65" s="20">
        <v>1078.3154583615176</v>
      </c>
      <c r="Q65" s="5" t="s">
        <v>53</v>
      </c>
      <c r="R65" s="5" t="s">
        <v>53</v>
      </c>
      <c r="S65" s="5" t="s">
        <v>53</v>
      </c>
      <c r="T65" s="5" t="s">
        <v>53</v>
      </c>
      <c r="U65" s="5" t="s">
        <v>53</v>
      </c>
      <c r="V65" s="5" t="s">
        <v>53</v>
      </c>
      <c r="W65" s="5" t="s">
        <v>53</v>
      </c>
      <c r="X65" s="5" t="s">
        <v>53</v>
      </c>
      <c r="Y65" s="5" t="s">
        <v>53</v>
      </c>
      <c r="Z65" s="5" t="s">
        <v>53</v>
      </c>
      <c r="AA65" s="20">
        <v>275.55210633845741</v>
      </c>
    </row>
    <row r="66" spans="1:27" x14ac:dyDescent="0.35">
      <c r="A66" s="21" t="s">
        <v>54</v>
      </c>
      <c r="B66" s="21" t="s">
        <v>9</v>
      </c>
      <c r="C66" s="14" t="s">
        <v>3</v>
      </c>
      <c r="D66" s="5" t="s">
        <v>53</v>
      </c>
      <c r="E66" s="5" t="s">
        <v>53</v>
      </c>
      <c r="F66" s="5" t="s">
        <v>53</v>
      </c>
      <c r="G66" s="5" t="s">
        <v>53</v>
      </c>
      <c r="H66" s="5" t="s">
        <v>53</v>
      </c>
      <c r="I66" s="20">
        <v>1903.7719605265638</v>
      </c>
      <c r="J66" s="5" t="s">
        <v>53</v>
      </c>
      <c r="K66" s="5" t="s">
        <v>53</v>
      </c>
      <c r="L66" s="5" t="s">
        <v>53</v>
      </c>
      <c r="M66" s="5" t="s">
        <v>53</v>
      </c>
      <c r="N66" s="5" t="s">
        <v>53</v>
      </c>
      <c r="O66" s="5" t="s">
        <v>53</v>
      </c>
      <c r="P66" s="20">
        <v>1258.7992880421739</v>
      </c>
      <c r="Q66" s="5" t="s">
        <v>53</v>
      </c>
      <c r="R66" s="5" t="s">
        <v>53</v>
      </c>
      <c r="S66" s="5" t="s">
        <v>53</v>
      </c>
      <c r="T66" s="5" t="s">
        <v>53</v>
      </c>
      <c r="U66" s="5" t="s">
        <v>53</v>
      </c>
      <c r="V66" s="5" t="s">
        <v>53</v>
      </c>
      <c r="W66" s="5" t="s">
        <v>53</v>
      </c>
      <c r="X66" s="5" t="s">
        <v>53</v>
      </c>
      <c r="Y66" s="5" t="s">
        <v>53</v>
      </c>
      <c r="Z66" s="5" t="s">
        <v>53</v>
      </c>
      <c r="AA66" s="20">
        <v>286.73461593479874</v>
      </c>
    </row>
    <row r="67" spans="1:27" x14ac:dyDescent="0.35">
      <c r="A67" s="35" t="s">
        <v>54</v>
      </c>
      <c r="B67" s="35" t="s">
        <v>9</v>
      </c>
      <c r="C67" s="14" t="s">
        <v>4</v>
      </c>
      <c r="D67" s="5" t="s">
        <v>53</v>
      </c>
      <c r="E67" s="5" t="s">
        <v>53</v>
      </c>
      <c r="F67" s="5" t="s">
        <v>53</v>
      </c>
      <c r="G67" s="5" t="s">
        <v>53</v>
      </c>
      <c r="H67" s="5" t="s">
        <v>53</v>
      </c>
      <c r="I67" s="20">
        <v>2357.8712235062153</v>
      </c>
      <c r="J67" s="5" t="s">
        <v>53</v>
      </c>
      <c r="K67" s="5" t="s">
        <v>53</v>
      </c>
      <c r="L67" s="5" t="s">
        <v>53</v>
      </c>
      <c r="M67" s="5" t="s">
        <v>53</v>
      </c>
      <c r="N67" s="5" t="s">
        <v>53</v>
      </c>
      <c r="O67" s="5" t="s">
        <v>53</v>
      </c>
      <c r="P67" s="20">
        <v>1494.4808781526372</v>
      </c>
      <c r="Q67" s="5" t="s">
        <v>53</v>
      </c>
      <c r="R67" s="5" t="s">
        <v>53</v>
      </c>
      <c r="S67" s="5" t="s">
        <v>53</v>
      </c>
      <c r="T67" s="5" t="s">
        <v>53</v>
      </c>
      <c r="U67" s="5" t="s">
        <v>53</v>
      </c>
      <c r="V67" s="5" t="s">
        <v>53</v>
      </c>
      <c r="W67" s="5" t="s">
        <v>53</v>
      </c>
      <c r="X67" s="5" t="s">
        <v>53</v>
      </c>
      <c r="Y67" s="5" t="s">
        <v>53</v>
      </c>
      <c r="Z67" s="5" t="s">
        <v>53</v>
      </c>
      <c r="AA67" s="20">
        <v>297.81063471607916</v>
      </c>
    </row>
    <row r="68" spans="1:27" x14ac:dyDescent="0.35">
      <c r="A68" s="21" t="s">
        <v>54</v>
      </c>
      <c r="B68" s="21" t="s">
        <v>9</v>
      </c>
      <c r="C68" s="14" t="s">
        <v>5</v>
      </c>
      <c r="D68" s="5" t="s">
        <v>53</v>
      </c>
      <c r="E68" s="5" t="s">
        <v>53</v>
      </c>
      <c r="F68" s="5" t="s">
        <v>53</v>
      </c>
      <c r="G68" s="5" t="s">
        <v>53</v>
      </c>
      <c r="H68" s="5" t="s">
        <v>53</v>
      </c>
      <c r="I68" s="20">
        <v>3051.6301203883277</v>
      </c>
      <c r="J68" s="5" t="s">
        <v>53</v>
      </c>
      <c r="K68" s="5" t="s">
        <v>53</v>
      </c>
      <c r="L68" s="5" t="s">
        <v>53</v>
      </c>
      <c r="M68" s="5" t="s">
        <v>53</v>
      </c>
      <c r="N68" s="5" t="s">
        <v>53</v>
      </c>
      <c r="O68" s="5" t="s">
        <v>53</v>
      </c>
      <c r="P68" s="20">
        <v>1854.2402424264299</v>
      </c>
      <c r="Q68" s="5" t="s">
        <v>53</v>
      </c>
      <c r="R68" s="5" t="s">
        <v>53</v>
      </c>
      <c r="S68" s="5" t="s">
        <v>53</v>
      </c>
      <c r="T68" s="5" t="s">
        <v>53</v>
      </c>
      <c r="U68" s="5" t="s">
        <v>53</v>
      </c>
      <c r="V68" s="5" t="s">
        <v>53</v>
      </c>
      <c r="W68" s="5" t="s">
        <v>53</v>
      </c>
      <c r="X68" s="5" t="s">
        <v>53</v>
      </c>
      <c r="Y68" s="5" t="s">
        <v>53</v>
      </c>
      <c r="Z68" s="5" t="s">
        <v>53</v>
      </c>
      <c r="AA68" s="20">
        <v>309.53234437900772</v>
      </c>
    </row>
    <row r="69" spans="1:27" x14ac:dyDescent="0.35">
      <c r="A69" s="35" t="s">
        <v>54</v>
      </c>
      <c r="B69" s="35" t="s">
        <v>9</v>
      </c>
      <c r="C69" s="14" t="s">
        <v>6</v>
      </c>
      <c r="D69" s="5" t="s">
        <v>53</v>
      </c>
      <c r="E69" s="5" t="s">
        <v>53</v>
      </c>
      <c r="F69" s="5" t="s">
        <v>53</v>
      </c>
      <c r="G69" s="5" t="s">
        <v>53</v>
      </c>
      <c r="H69" s="5" t="s">
        <v>53</v>
      </c>
      <c r="I69" s="20">
        <v>3238.4187092761858</v>
      </c>
      <c r="J69" s="5" t="s">
        <v>53</v>
      </c>
      <c r="K69" s="5" t="s">
        <v>53</v>
      </c>
      <c r="L69" s="5" t="s">
        <v>53</v>
      </c>
      <c r="M69" s="5" t="s">
        <v>53</v>
      </c>
      <c r="N69" s="5" t="s">
        <v>53</v>
      </c>
      <c r="O69" s="5" t="s">
        <v>53</v>
      </c>
      <c r="P69" s="20">
        <v>1951.3387906878881</v>
      </c>
      <c r="Q69" s="5" t="s">
        <v>53</v>
      </c>
      <c r="R69" s="5" t="s">
        <v>53</v>
      </c>
      <c r="S69" s="5" t="s">
        <v>53</v>
      </c>
      <c r="T69" s="5" t="s">
        <v>53</v>
      </c>
      <c r="U69" s="5" t="s">
        <v>53</v>
      </c>
      <c r="V69" s="5" t="s">
        <v>53</v>
      </c>
      <c r="W69" s="5" t="s">
        <v>53</v>
      </c>
      <c r="X69" s="5" t="s">
        <v>53</v>
      </c>
      <c r="Y69" s="5" t="s">
        <v>53</v>
      </c>
      <c r="Z69" s="5" t="s">
        <v>53</v>
      </c>
      <c r="AA69" s="20">
        <v>321.03600384940569</v>
      </c>
    </row>
    <row r="70" spans="1:27" x14ac:dyDescent="0.35">
      <c r="A70" s="21" t="s">
        <v>54</v>
      </c>
      <c r="B70" s="21" t="s">
        <v>9</v>
      </c>
      <c r="C70" s="14" t="s">
        <v>7</v>
      </c>
      <c r="D70" s="5" t="s">
        <v>53</v>
      </c>
      <c r="E70" s="5" t="s">
        <v>53</v>
      </c>
      <c r="F70" s="5" t="s">
        <v>53</v>
      </c>
      <c r="G70" s="5" t="s">
        <v>53</v>
      </c>
      <c r="H70" s="5" t="s">
        <v>53</v>
      </c>
      <c r="I70" s="20">
        <v>3124.7074737125349</v>
      </c>
      <c r="J70" s="5" t="s">
        <v>53</v>
      </c>
      <c r="K70" s="5" t="s">
        <v>53</v>
      </c>
      <c r="L70" s="5" t="s">
        <v>53</v>
      </c>
      <c r="M70" s="5" t="s">
        <v>53</v>
      </c>
      <c r="N70" s="5" t="s">
        <v>53</v>
      </c>
      <c r="O70" s="5" t="s">
        <v>53</v>
      </c>
      <c r="P70" s="20">
        <v>1893.1295653506209</v>
      </c>
      <c r="Q70" s="5" t="s">
        <v>53</v>
      </c>
      <c r="R70" s="5" t="s">
        <v>53</v>
      </c>
      <c r="S70" s="5" t="s">
        <v>53</v>
      </c>
      <c r="T70" s="5" t="s">
        <v>53</v>
      </c>
      <c r="U70" s="5" t="s">
        <v>53</v>
      </c>
      <c r="V70" s="5" t="s">
        <v>53</v>
      </c>
      <c r="W70" s="5" t="s">
        <v>53</v>
      </c>
      <c r="X70" s="5" t="s">
        <v>53</v>
      </c>
      <c r="Y70" s="5" t="s">
        <v>53</v>
      </c>
      <c r="Z70" s="5" t="s">
        <v>53</v>
      </c>
      <c r="AA70" s="20">
        <v>333.02988843114156</v>
      </c>
    </row>
    <row r="71" spans="1:27" x14ac:dyDescent="0.35">
      <c r="A71" s="35" t="s">
        <v>54</v>
      </c>
      <c r="B71" s="35" t="s">
        <v>9</v>
      </c>
      <c r="C71" s="14" t="s">
        <v>8</v>
      </c>
      <c r="D71" s="5" t="s">
        <v>53</v>
      </c>
      <c r="E71" s="5" t="s">
        <v>53</v>
      </c>
      <c r="F71" s="5" t="s">
        <v>53</v>
      </c>
      <c r="G71" s="5" t="s">
        <v>53</v>
      </c>
      <c r="H71" s="5" t="s">
        <v>53</v>
      </c>
      <c r="I71" s="20">
        <v>3139.9197271286134</v>
      </c>
      <c r="J71" s="5" t="s">
        <v>53</v>
      </c>
      <c r="K71" s="5" t="s">
        <v>53</v>
      </c>
      <c r="L71" s="5" t="s">
        <v>53</v>
      </c>
      <c r="M71" s="5" t="s">
        <v>53</v>
      </c>
      <c r="N71" s="5" t="s">
        <v>53</v>
      </c>
      <c r="O71" s="5" t="s">
        <v>53</v>
      </c>
      <c r="P71" s="20">
        <v>1901.5999880314496</v>
      </c>
      <c r="Q71" s="5" t="s">
        <v>53</v>
      </c>
      <c r="R71" s="5" t="s">
        <v>53</v>
      </c>
      <c r="S71" s="5" t="s">
        <v>53</v>
      </c>
      <c r="T71" s="5" t="s">
        <v>53</v>
      </c>
      <c r="U71" s="5" t="s">
        <v>53</v>
      </c>
      <c r="V71" s="5" t="s">
        <v>53</v>
      </c>
      <c r="W71" s="5" t="s">
        <v>53</v>
      </c>
      <c r="X71" s="5" t="s">
        <v>53</v>
      </c>
      <c r="Y71" s="5" t="s">
        <v>53</v>
      </c>
      <c r="Z71" s="5" t="s">
        <v>53</v>
      </c>
      <c r="AA71" s="20">
        <v>345.52220465533156</v>
      </c>
    </row>
    <row r="72" spans="1:27" x14ac:dyDescent="0.35">
      <c r="A72" s="21" t="s">
        <v>54</v>
      </c>
      <c r="B72" s="21" t="s">
        <v>116</v>
      </c>
      <c r="C72" s="14" t="s">
        <v>13</v>
      </c>
      <c r="D72" s="5" t="s">
        <v>53</v>
      </c>
      <c r="E72" s="5" t="s">
        <v>53</v>
      </c>
      <c r="F72" s="5" t="s">
        <v>53</v>
      </c>
      <c r="G72" s="5" t="s">
        <v>53</v>
      </c>
      <c r="H72" s="5" t="s">
        <v>53</v>
      </c>
      <c r="I72" s="20">
        <v>968.78224112442558</v>
      </c>
      <c r="J72" s="5" t="s">
        <v>53</v>
      </c>
      <c r="K72" s="5" t="s">
        <v>53</v>
      </c>
      <c r="L72" s="5" t="s">
        <v>53</v>
      </c>
      <c r="M72" s="5" t="s">
        <v>53</v>
      </c>
      <c r="N72" s="5" t="s">
        <v>53</v>
      </c>
      <c r="O72" s="5" t="s">
        <v>53</v>
      </c>
      <c r="P72" s="20">
        <v>804.52428536924629</v>
      </c>
      <c r="Q72" s="5" t="s">
        <v>53</v>
      </c>
      <c r="R72" s="5" t="s">
        <v>53</v>
      </c>
      <c r="S72" s="5" t="s">
        <v>53</v>
      </c>
      <c r="T72" s="5" t="s">
        <v>53</v>
      </c>
      <c r="U72" s="5" t="s">
        <v>53</v>
      </c>
      <c r="V72" s="5" t="s">
        <v>53</v>
      </c>
      <c r="W72" s="5" t="s">
        <v>53</v>
      </c>
      <c r="X72" s="5" t="s">
        <v>53</v>
      </c>
      <c r="Y72" s="5" t="s">
        <v>53</v>
      </c>
      <c r="Z72" s="5" t="s">
        <v>53</v>
      </c>
      <c r="AA72" s="20">
        <v>333.84778739981834</v>
      </c>
    </row>
    <row r="73" spans="1:27" x14ac:dyDescent="0.35">
      <c r="A73" s="35" t="s">
        <v>54</v>
      </c>
      <c r="B73" s="35" t="s">
        <v>116</v>
      </c>
      <c r="C73" s="14" t="s">
        <v>0</v>
      </c>
      <c r="D73" s="5" t="s">
        <v>53</v>
      </c>
      <c r="E73" s="5" t="s">
        <v>53</v>
      </c>
      <c r="F73" s="5" t="s">
        <v>53</v>
      </c>
      <c r="G73" s="5" t="s">
        <v>53</v>
      </c>
      <c r="H73" s="5" t="s">
        <v>53</v>
      </c>
      <c r="I73" s="20">
        <v>1160.2951372949647</v>
      </c>
      <c r="J73" s="5" t="s">
        <v>53</v>
      </c>
      <c r="K73" s="5" t="s">
        <v>53</v>
      </c>
      <c r="L73" s="5" t="s">
        <v>53</v>
      </c>
      <c r="M73" s="5" t="s">
        <v>53</v>
      </c>
      <c r="N73" s="5" t="s">
        <v>53</v>
      </c>
      <c r="O73" s="5" t="s">
        <v>53</v>
      </c>
      <c r="P73" s="20">
        <v>907.86006202552619</v>
      </c>
      <c r="Q73" s="5" t="s">
        <v>53</v>
      </c>
      <c r="R73" s="5" t="s">
        <v>53</v>
      </c>
      <c r="S73" s="5" t="s">
        <v>53</v>
      </c>
      <c r="T73" s="5" t="s">
        <v>53</v>
      </c>
      <c r="U73" s="5" t="s">
        <v>53</v>
      </c>
      <c r="V73" s="5" t="s">
        <v>53</v>
      </c>
      <c r="W73" s="5" t="s">
        <v>53</v>
      </c>
      <c r="X73" s="5" t="s">
        <v>53</v>
      </c>
      <c r="Y73" s="5" t="s">
        <v>53</v>
      </c>
      <c r="Z73" s="5" t="s">
        <v>53</v>
      </c>
      <c r="AA73" s="20">
        <v>346.55540762465017</v>
      </c>
    </row>
    <row r="74" spans="1:27" x14ac:dyDescent="0.35">
      <c r="A74" s="21" t="s">
        <v>54</v>
      </c>
      <c r="B74" s="21" t="s">
        <v>116</v>
      </c>
      <c r="C74" s="14" t="s">
        <v>1</v>
      </c>
      <c r="D74" s="5" t="s">
        <v>53</v>
      </c>
      <c r="E74" s="5" t="s">
        <v>53</v>
      </c>
      <c r="F74" s="5" t="s">
        <v>53</v>
      </c>
      <c r="G74" s="5" t="s">
        <v>53</v>
      </c>
      <c r="H74" s="5" t="s">
        <v>53</v>
      </c>
      <c r="I74" s="20">
        <v>1418.0272704496351</v>
      </c>
      <c r="J74" s="5" t="s">
        <v>53</v>
      </c>
      <c r="K74" s="5" t="s">
        <v>53</v>
      </c>
      <c r="L74" s="5" t="s">
        <v>53</v>
      </c>
      <c r="M74" s="5" t="s">
        <v>53</v>
      </c>
      <c r="N74" s="5" t="s">
        <v>53</v>
      </c>
      <c r="O74" s="5" t="s">
        <v>53</v>
      </c>
      <c r="P74" s="20">
        <v>1044.4014514747498</v>
      </c>
      <c r="Q74" s="5" t="s">
        <v>53</v>
      </c>
      <c r="R74" s="5" t="s">
        <v>53</v>
      </c>
      <c r="S74" s="5" t="s">
        <v>53</v>
      </c>
      <c r="T74" s="5" t="s">
        <v>53</v>
      </c>
      <c r="U74" s="5" t="s">
        <v>53</v>
      </c>
      <c r="V74" s="5" t="s">
        <v>53</v>
      </c>
      <c r="W74" s="5" t="s">
        <v>53</v>
      </c>
      <c r="X74" s="5" t="s">
        <v>53</v>
      </c>
      <c r="Y74" s="5" t="s">
        <v>53</v>
      </c>
      <c r="Z74" s="5" t="s">
        <v>53</v>
      </c>
      <c r="AA74" s="20">
        <v>358.5107465368024</v>
      </c>
    </row>
    <row r="75" spans="1:27" x14ac:dyDescent="0.35">
      <c r="A75" s="35" t="s">
        <v>54</v>
      </c>
      <c r="B75" s="35" t="s">
        <v>116</v>
      </c>
      <c r="C75" s="14" t="s">
        <v>2</v>
      </c>
      <c r="D75" s="5" t="s">
        <v>53</v>
      </c>
      <c r="E75" s="5" t="s">
        <v>53</v>
      </c>
      <c r="F75" s="5" t="s">
        <v>53</v>
      </c>
      <c r="G75" s="5" t="s">
        <v>53</v>
      </c>
      <c r="H75" s="5" t="s">
        <v>53</v>
      </c>
      <c r="I75" s="20">
        <v>1758.684563449408</v>
      </c>
      <c r="J75" s="5" t="s">
        <v>53</v>
      </c>
      <c r="K75" s="5" t="s">
        <v>53</v>
      </c>
      <c r="L75" s="5" t="s">
        <v>53</v>
      </c>
      <c r="M75" s="5" t="s">
        <v>53</v>
      </c>
      <c r="N75" s="5" t="s">
        <v>53</v>
      </c>
      <c r="O75" s="5" t="s">
        <v>53</v>
      </c>
      <c r="P75" s="20">
        <v>1223.7162216128472</v>
      </c>
      <c r="Q75" s="5" t="s">
        <v>53</v>
      </c>
      <c r="R75" s="5" t="s">
        <v>53</v>
      </c>
      <c r="S75" s="5" t="s">
        <v>53</v>
      </c>
      <c r="T75" s="5" t="s">
        <v>53</v>
      </c>
      <c r="U75" s="5" t="s">
        <v>53</v>
      </c>
      <c r="V75" s="5" t="s">
        <v>53</v>
      </c>
      <c r="W75" s="5" t="s">
        <v>53</v>
      </c>
      <c r="X75" s="5" t="s">
        <v>53</v>
      </c>
      <c r="Y75" s="5" t="s">
        <v>53</v>
      </c>
      <c r="Z75" s="5" t="s">
        <v>53</v>
      </c>
      <c r="AA75" s="20">
        <v>370.74173329472677</v>
      </c>
    </row>
    <row r="76" spans="1:27" x14ac:dyDescent="0.35">
      <c r="A76" s="21" t="s">
        <v>54</v>
      </c>
      <c r="B76" s="21" t="s">
        <v>116</v>
      </c>
      <c r="C76" s="14" t="s">
        <v>3</v>
      </c>
      <c r="D76" s="5" t="s">
        <v>53</v>
      </c>
      <c r="E76" s="5" t="s">
        <v>53</v>
      </c>
      <c r="F76" s="5" t="s">
        <v>53</v>
      </c>
      <c r="G76" s="5" t="s">
        <v>53</v>
      </c>
      <c r="H76" s="5" t="s">
        <v>53</v>
      </c>
      <c r="I76" s="20">
        <v>2184.2004567216336</v>
      </c>
      <c r="J76" s="5" t="s">
        <v>53</v>
      </c>
      <c r="K76" s="5" t="s">
        <v>53</v>
      </c>
      <c r="L76" s="5" t="s">
        <v>53</v>
      </c>
      <c r="M76" s="5" t="s">
        <v>53</v>
      </c>
      <c r="N76" s="5" t="s">
        <v>53</v>
      </c>
      <c r="O76" s="5" t="s">
        <v>53</v>
      </c>
      <c r="P76" s="20">
        <v>1446.4051620713592</v>
      </c>
      <c r="Q76" s="5" t="s">
        <v>53</v>
      </c>
      <c r="R76" s="5" t="s">
        <v>53</v>
      </c>
      <c r="S76" s="5" t="s">
        <v>53</v>
      </c>
      <c r="T76" s="5" t="s">
        <v>53</v>
      </c>
      <c r="U76" s="5" t="s">
        <v>53</v>
      </c>
      <c r="V76" s="5" t="s">
        <v>53</v>
      </c>
      <c r="W76" s="5" t="s">
        <v>53</v>
      </c>
      <c r="X76" s="5" t="s">
        <v>53</v>
      </c>
      <c r="Y76" s="5" t="s">
        <v>53</v>
      </c>
      <c r="Z76" s="5" t="s">
        <v>53</v>
      </c>
      <c r="AA76" s="20">
        <v>382.76087548215429</v>
      </c>
    </row>
    <row r="77" spans="1:27" x14ac:dyDescent="0.35">
      <c r="A77" s="35" t="s">
        <v>54</v>
      </c>
      <c r="B77" s="35" t="s">
        <v>116</v>
      </c>
      <c r="C77" s="14" t="s">
        <v>4</v>
      </c>
      <c r="D77" s="5" t="s">
        <v>53</v>
      </c>
      <c r="E77" s="5" t="s">
        <v>53</v>
      </c>
      <c r="F77" s="5" t="s">
        <v>53</v>
      </c>
      <c r="G77" s="5" t="s">
        <v>53</v>
      </c>
      <c r="H77" s="5" t="s">
        <v>53</v>
      </c>
      <c r="I77" s="20">
        <v>2675.3904715943013</v>
      </c>
      <c r="J77" s="5" t="s">
        <v>53</v>
      </c>
      <c r="K77" s="5" t="s">
        <v>53</v>
      </c>
      <c r="L77" s="5" t="s">
        <v>53</v>
      </c>
      <c r="M77" s="5" t="s">
        <v>53</v>
      </c>
      <c r="N77" s="5" t="s">
        <v>53</v>
      </c>
      <c r="O77" s="5" t="s">
        <v>53</v>
      </c>
      <c r="P77" s="20">
        <v>1702.4526753956541</v>
      </c>
      <c r="Q77" s="5" t="s">
        <v>53</v>
      </c>
      <c r="R77" s="5" t="s">
        <v>53</v>
      </c>
      <c r="S77" s="5" t="s">
        <v>53</v>
      </c>
      <c r="T77" s="5" t="s">
        <v>53</v>
      </c>
      <c r="U77" s="5" t="s">
        <v>53</v>
      </c>
      <c r="V77" s="5" t="s">
        <v>53</v>
      </c>
      <c r="W77" s="5" t="s">
        <v>53</v>
      </c>
      <c r="X77" s="5" t="s">
        <v>53</v>
      </c>
      <c r="Y77" s="5" t="s">
        <v>53</v>
      </c>
      <c r="Z77" s="5" t="s">
        <v>53</v>
      </c>
      <c r="AA77" s="20">
        <v>394.41341475892597</v>
      </c>
    </row>
    <row r="78" spans="1:27" x14ac:dyDescent="0.35">
      <c r="A78" s="21" t="s">
        <v>54</v>
      </c>
      <c r="B78" s="21" t="s">
        <v>116</v>
      </c>
      <c r="C78" s="14" t="s">
        <v>5</v>
      </c>
      <c r="D78" s="5" t="s">
        <v>53</v>
      </c>
      <c r="E78" s="5" t="s">
        <v>53</v>
      </c>
      <c r="F78" s="5" t="s">
        <v>53</v>
      </c>
      <c r="G78" s="5" t="s">
        <v>53</v>
      </c>
      <c r="H78" s="5" t="s">
        <v>53</v>
      </c>
      <c r="I78" s="20">
        <v>3185.8258046162759</v>
      </c>
      <c r="J78" s="5" t="s">
        <v>53</v>
      </c>
      <c r="K78" s="5" t="s">
        <v>53</v>
      </c>
      <c r="L78" s="5" t="s">
        <v>53</v>
      </c>
      <c r="M78" s="5" t="s">
        <v>53</v>
      </c>
      <c r="N78" s="5" t="s">
        <v>53</v>
      </c>
      <c r="O78" s="5" t="s">
        <v>53</v>
      </c>
      <c r="P78" s="20">
        <v>1968.6583781299166</v>
      </c>
      <c r="Q78" s="5" t="s">
        <v>53</v>
      </c>
      <c r="R78" s="5" t="s">
        <v>53</v>
      </c>
      <c r="S78" s="5" t="s">
        <v>53</v>
      </c>
      <c r="T78" s="5" t="s">
        <v>53</v>
      </c>
      <c r="U78" s="5" t="s">
        <v>53</v>
      </c>
      <c r="V78" s="5" t="s">
        <v>53</v>
      </c>
      <c r="W78" s="5" t="s">
        <v>53</v>
      </c>
      <c r="X78" s="5" t="s">
        <v>53</v>
      </c>
      <c r="Y78" s="5" t="s">
        <v>53</v>
      </c>
      <c r="Z78" s="5" t="s">
        <v>53</v>
      </c>
      <c r="AA78" s="20">
        <v>406.69565245394915</v>
      </c>
    </row>
    <row r="79" spans="1:27" x14ac:dyDescent="0.35">
      <c r="A79" s="35" t="s">
        <v>54</v>
      </c>
      <c r="B79" s="35" t="s">
        <v>116</v>
      </c>
      <c r="C79" s="14" t="s">
        <v>6</v>
      </c>
      <c r="D79" s="5" t="s">
        <v>53</v>
      </c>
      <c r="E79" s="5" t="s">
        <v>53</v>
      </c>
      <c r="F79" s="5" t="s">
        <v>53</v>
      </c>
      <c r="G79" s="5" t="s">
        <v>53</v>
      </c>
      <c r="H79" s="5" t="s">
        <v>53</v>
      </c>
      <c r="I79" s="20">
        <v>3614.7328502925816</v>
      </c>
      <c r="J79" s="5" t="s">
        <v>53</v>
      </c>
      <c r="K79" s="5" t="s">
        <v>53</v>
      </c>
      <c r="L79" s="5" t="s">
        <v>53</v>
      </c>
      <c r="M79" s="5" t="s">
        <v>53</v>
      </c>
      <c r="N79" s="5" t="s">
        <v>53</v>
      </c>
      <c r="O79" s="5" t="s">
        <v>53</v>
      </c>
      <c r="P79" s="20">
        <v>2192.0259488705815</v>
      </c>
      <c r="Q79" s="5" t="s">
        <v>53</v>
      </c>
      <c r="R79" s="5" t="s">
        <v>53</v>
      </c>
      <c r="S79" s="5" t="s">
        <v>53</v>
      </c>
      <c r="T79" s="5" t="s">
        <v>53</v>
      </c>
      <c r="U79" s="5" t="s">
        <v>53</v>
      </c>
      <c r="V79" s="5" t="s">
        <v>53</v>
      </c>
      <c r="W79" s="5" t="s">
        <v>53</v>
      </c>
      <c r="X79" s="5" t="s">
        <v>53</v>
      </c>
      <c r="Y79" s="5" t="s">
        <v>53</v>
      </c>
      <c r="Z79" s="5" t="s">
        <v>53</v>
      </c>
      <c r="AA79" s="20">
        <v>418.44601442500249</v>
      </c>
    </row>
    <row r="80" spans="1:27" x14ac:dyDescent="0.35">
      <c r="A80" s="21" t="s">
        <v>54</v>
      </c>
      <c r="B80" s="21" t="s">
        <v>116</v>
      </c>
      <c r="C80" s="14" t="s">
        <v>7</v>
      </c>
      <c r="D80" s="5" t="s">
        <v>53</v>
      </c>
      <c r="E80" s="5" t="s">
        <v>53</v>
      </c>
      <c r="F80" s="5" t="s">
        <v>53</v>
      </c>
      <c r="G80" s="5" t="s">
        <v>53</v>
      </c>
      <c r="H80" s="5" t="s">
        <v>53</v>
      </c>
      <c r="I80" s="20">
        <v>3856.753195977386</v>
      </c>
      <c r="J80" s="5" t="s">
        <v>53</v>
      </c>
      <c r="K80" s="5" t="s">
        <v>53</v>
      </c>
      <c r="L80" s="5" t="s">
        <v>53</v>
      </c>
      <c r="M80" s="5" t="s">
        <v>53</v>
      </c>
      <c r="N80" s="5" t="s">
        <v>53</v>
      </c>
      <c r="O80" s="5" t="s">
        <v>53</v>
      </c>
      <c r="P80" s="20">
        <v>2318.8337298484671</v>
      </c>
      <c r="Q80" s="5" t="s">
        <v>53</v>
      </c>
      <c r="R80" s="5" t="s">
        <v>53</v>
      </c>
      <c r="S80" s="5" t="s">
        <v>53</v>
      </c>
      <c r="T80" s="5" t="s">
        <v>53</v>
      </c>
      <c r="U80" s="5" t="s">
        <v>53</v>
      </c>
      <c r="V80" s="5" t="s">
        <v>53</v>
      </c>
      <c r="W80" s="5" t="s">
        <v>53</v>
      </c>
      <c r="X80" s="5" t="s">
        <v>53</v>
      </c>
      <c r="Y80" s="5" t="s">
        <v>53</v>
      </c>
      <c r="Z80" s="5" t="s">
        <v>53</v>
      </c>
      <c r="AA80" s="20">
        <v>430.62169781651403</v>
      </c>
    </row>
    <row r="81" spans="1:27" x14ac:dyDescent="0.35">
      <c r="A81" s="35" t="s">
        <v>54</v>
      </c>
      <c r="B81" s="35" t="s">
        <v>116</v>
      </c>
      <c r="C81" s="14" t="s">
        <v>8</v>
      </c>
      <c r="D81" s="5" t="s">
        <v>53</v>
      </c>
      <c r="E81" s="5" t="s">
        <v>53</v>
      </c>
      <c r="F81" s="5" t="s">
        <v>53</v>
      </c>
      <c r="G81" s="5" t="s">
        <v>53</v>
      </c>
      <c r="H81" s="5" t="s">
        <v>53</v>
      </c>
      <c r="I81" s="20">
        <v>3828.6586769109217</v>
      </c>
      <c r="J81" s="5" t="s">
        <v>53</v>
      </c>
      <c r="K81" s="5" t="s">
        <v>53</v>
      </c>
      <c r="L81" s="5" t="s">
        <v>53</v>
      </c>
      <c r="M81" s="5" t="s">
        <v>53</v>
      </c>
      <c r="N81" s="5" t="s">
        <v>53</v>
      </c>
      <c r="O81" s="5" t="s">
        <v>53</v>
      </c>
      <c r="P81" s="20">
        <v>2306.0706095627106</v>
      </c>
      <c r="Q81" s="5" t="s">
        <v>53</v>
      </c>
      <c r="R81" s="5" t="s">
        <v>53</v>
      </c>
      <c r="S81" s="5" t="s">
        <v>53</v>
      </c>
      <c r="T81" s="5" t="s">
        <v>53</v>
      </c>
      <c r="U81" s="5" t="s">
        <v>53</v>
      </c>
      <c r="V81" s="5" t="s">
        <v>53</v>
      </c>
      <c r="W81" s="5" t="s">
        <v>53</v>
      </c>
      <c r="X81" s="5" t="s">
        <v>53</v>
      </c>
      <c r="Y81" s="5" t="s">
        <v>53</v>
      </c>
      <c r="Z81" s="5" t="s">
        <v>53</v>
      </c>
      <c r="AA81" s="20">
        <v>443.26002697385468</v>
      </c>
    </row>
    <row r="82" spans="1:27" x14ac:dyDescent="0.35">
      <c r="A82" s="21" t="s">
        <v>54</v>
      </c>
      <c r="B82" s="21" t="s">
        <v>117</v>
      </c>
      <c r="C82" s="14" t="s">
        <v>13</v>
      </c>
      <c r="D82" s="5" t="s">
        <v>53</v>
      </c>
      <c r="E82" s="5" t="s">
        <v>53</v>
      </c>
      <c r="F82" s="5" t="s">
        <v>53</v>
      </c>
      <c r="G82" s="5" t="s">
        <v>53</v>
      </c>
      <c r="H82" s="5" t="s">
        <v>53</v>
      </c>
      <c r="I82" s="20">
        <v>862.19182834522485</v>
      </c>
      <c r="J82" s="5" t="s">
        <v>53</v>
      </c>
      <c r="K82" s="5" t="s">
        <v>53</v>
      </c>
      <c r="L82" s="5" t="s">
        <v>53</v>
      </c>
      <c r="M82" s="5" t="s">
        <v>53</v>
      </c>
      <c r="N82" s="5" t="s">
        <v>53</v>
      </c>
      <c r="O82" s="5" t="s">
        <v>53</v>
      </c>
      <c r="P82" s="20">
        <v>672.78343079184003</v>
      </c>
      <c r="Q82" s="5" t="s">
        <v>53</v>
      </c>
      <c r="R82" s="5" t="s">
        <v>53</v>
      </c>
      <c r="S82" s="5" t="s">
        <v>53</v>
      </c>
      <c r="T82" s="5" t="s">
        <v>53</v>
      </c>
      <c r="U82" s="5" t="s">
        <v>53</v>
      </c>
      <c r="V82" s="5" t="s">
        <v>53</v>
      </c>
      <c r="W82" s="5" t="s">
        <v>53</v>
      </c>
      <c r="X82" s="5" t="s">
        <v>53</v>
      </c>
      <c r="Y82" s="5" t="s">
        <v>53</v>
      </c>
      <c r="Z82" s="5" t="s">
        <v>53</v>
      </c>
      <c r="AA82" s="20">
        <v>192.46775163134399</v>
      </c>
    </row>
    <row r="83" spans="1:27" x14ac:dyDescent="0.35">
      <c r="A83" s="35" t="s">
        <v>54</v>
      </c>
      <c r="B83" s="35" t="s">
        <v>117</v>
      </c>
      <c r="C83" s="14" t="s">
        <v>0</v>
      </c>
      <c r="D83" s="5" t="s">
        <v>53</v>
      </c>
      <c r="E83" s="5" t="s">
        <v>53</v>
      </c>
      <c r="F83" s="5" t="s">
        <v>53</v>
      </c>
      <c r="G83" s="5" t="s">
        <v>53</v>
      </c>
      <c r="H83" s="5" t="s">
        <v>53</v>
      </c>
      <c r="I83" s="20">
        <v>851.00241618024768</v>
      </c>
      <c r="J83" s="5" t="s">
        <v>53</v>
      </c>
      <c r="K83" s="5" t="s">
        <v>53</v>
      </c>
      <c r="L83" s="5" t="s">
        <v>53</v>
      </c>
      <c r="M83" s="5" t="s">
        <v>53</v>
      </c>
      <c r="N83" s="5" t="s">
        <v>53</v>
      </c>
      <c r="O83" s="5" t="s">
        <v>53</v>
      </c>
      <c r="P83" s="20">
        <v>659.28425605848111</v>
      </c>
      <c r="Q83" s="5" t="s">
        <v>53</v>
      </c>
      <c r="R83" s="5" t="s">
        <v>53</v>
      </c>
      <c r="S83" s="5" t="s">
        <v>53</v>
      </c>
      <c r="T83" s="5" t="s">
        <v>53</v>
      </c>
      <c r="U83" s="5" t="s">
        <v>53</v>
      </c>
      <c r="V83" s="5" t="s">
        <v>53</v>
      </c>
      <c r="W83" s="5" t="s">
        <v>53</v>
      </c>
      <c r="X83" s="5" t="s">
        <v>53</v>
      </c>
      <c r="Y83" s="5" t="s">
        <v>53</v>
      </c>
      <c r="Z83" s="5" t="s">
        <v>53</v>
      </c>
      <c r="AA83" s="20">
        <v>195.39398145783861</v>
      </c>
    </row>
    <row r="84" spans="1:27" x14ac:dyDescent="0.35">
      <c r="A84" s="21" t="s">
        <v>54</v>
      </c>
      <c r="B84" s="21" t="s">
        <v>117</v>
      </c>
      <c r="C84" s="14" t="s">
        <v>1</v>
      </c>
      <c r="D84" s="5" t="s">
        <v>53</v>
      </c>
      <c r="E84" s="5" t="s">
        <v>53</v>
      </c>
      <c r="F84" s="5" t="s">
        <v>53</v>
      </c>
      <c r="G84" s="5" t="s">
        <v>53</v>
      </c>
      <c r="H84" s="5" t="s">
        <v>53</v>
      </c>
      <c r="I84" s="20">
        <v>925.5668156337598</v>
      </c>
      <c r="J84" s="5" t="s">
        <v>53</v>
      </c>
      <c r="K84" s="5" t="s">
        <v>53</v>
      </c>
      <c r="L84" s="5" t="s">
        <v>53</v>
      </c>
      <c r="M84" s="5" t="s">
        <v>53</v>
      </c>
      <c r="N84" s="5" t="s">
        <v>53</v>
      </c>
      <c r="O84" s="5" t="s">
        <v>53</v>
      </c>
      <c r="P84" s="20">
        <v>690.51068466086986</v>
      </c>
      <c r="Q84" s="5" t="s">
        <v>53</v>
      </c>
      <c r="R84" s="5" t="s">
        <v>53</v>
      </c>
      <c r="S84" s="5" t="s">
        <v>53</v>
      </c>
      <c r="T84" s="5" t="s">
        <v>53</v>
      </c>
      <c r="U84" s="5" t="s">
        <v>53</v>
      </c>
      <c r="V84" s="5" t="s">
        <v>53</v>
      </c>
      <c r="W84" s="5" t="s">
        <v>53</v>
      </c>
      <c r="X84" s="5" t="s">
        <v>53</v>
      </c>
      <c r="Y84" s="5" t="s">
        <v>53</v>
      </c>
      <c r="Z84" s="5" t="s">
        <v>53</v>
      </c>
      <c r="AA84" s="20">
        <v>198.29390032898394</v>
      </c>
    </row>
    <row r="85" spans="1:27" x14ac:dyDescent="0.35">
      <c r="A85" s="35" t="s">
        <v>54</v>
      </c>
      <c r="B85" s="35" t="s">
        <v>117</v>
      </c>
      <c r="C85" s="14" t="s">
        <v>2</v>
      </c>
      <c r="D85" s="5" t="s">
        <v>53</v>
      </c>
      <c r="E85" s="5" t="s">
        <v>53</v>
      </c>
      <c r="F85" s="5" t="s">
        <v>53</v>
      </c>
      <c r="G85" s="5" t="s">
        <v>53</v>
      </c>
      <c r="H85" s="5" t="s">
        <v>53</v>
      </c>
      <c r="I85" s="20">
        <v>994.09336331277325</v>
      </c>
      <c r="J85" s="5" t="s">
        <v>53</v>
      </c>
      <c r="K85" s="5" t="s">
        <v>53</v>
      </c>
      <c r="L85" s="5" t="s">
        <v>53</v>
      </c>
      <c r="M85" s="5" t="s">
        <v>53</v>
      </c>
      <c r="N85" s="5" t="s">
        <v>53</v>
      </c>
      <c r="O85" s="5" t="s">
        <v>53</v>
      </c>
      <c r="P85" s="20">
        <v>718.77151755213504</v>
      </c>
      <c r="Q85" s="5" t="s">
        <v>53</v>
      </c>
      <c r="R85" s="5" t="s">
        <v>53</v>
      </c>
      <c r="S85" s="5" t="s">
        <v>53</v>
      </c>
      <c r="T85" s="5" t="s">
        <v>53</v>
      </c>
      <c r="U85" s="5" t="s">
        <v>53</v>
      </c>
      <c r="V85" s="5" t="s">
        <v>53</v>
      </c>
      <c r="W85" s="5" t="s">
        <v>53</v>
      </c>
      <c r="X85" s="5" t="s">
        <v>53</v>
      </c>
      <c r="Y85" s="5" t="s">
        <v>53</v>
      </c>
      <c r="Z85" s="5" t="s">
        <v>53</v>
      </c>
      <c r="AA85" s="20">
        <v>201.1473407226722</v>
      </c>
    </row>
    <row r="86" spans="1:27" x14ac:dyDescent="0.35">
      <c r="A86" s="21" t="s">
        <v>54</v>
      </c>
      <c r="B86" s="21" t="s">
        <v>117</v>
      </c>
      <c r="C86" s="14" t="s">
        <v>3</v>
      </c>
      <c r="D86" s="5" t="s">
        <v>53</v>
      </c>
      <c r="E86" s="5" t="s">
        <v>53</v>
      </c>
      <c r="F86" s="5" t="s">
        <v>53</v>
      </c>
      <c r="G86" s="5" t="s">
        <v>53</v>
      </c>
      <c r="H86" s="5" t="s">
        <v>53</v>
      </c>
      <c r="I86" s="20">
        <v>1042.6925995787788</v>
      </c>
      <c r="J86" s="5" t="s">
        <v>53</v>
      </c>
      <c r="K86" s="5" t="s">
        <v>53</v>
      </c>
      <c r="L86" s="5" t="s">
        <v>53</v>
      </c>
      <c r="M86" s="5" t="s">
        <v>53</v>
      </c>
      <c r="N86" s="5" t="s">
        <v>53</v>
      </c>
      <c r="O86" s="5" t="s">
        <v>53</v>
      </c>
      <c r="P86" s="20">
        <v>736.89512314822707</v>
      </c>
      <c r="Q86" s="5" t="s">
        <v>53</v>
      </c>
      <c r="R86" s="5" t="s">
        <v>53</v>
      </c>
      <c r="S86" s="5" t="s">
        <v>53</v>
      </c>
      <c r="T86" s="5" t="s">
        <v>53</v>
      </c>
      <c r="U86" s="5" t="s">
        <v>53</v>
      </c>
      <c r="V86" s="5" t="s">
        <v>53</v>
      </c>
      <c r="W86" s="5" t="s">
        <v>53</v>
      </c>
      <c r="X86" s="5" t="s">
        <v>53</v>
      </c>
      <c r="Y86" s="5" t="s">
        <v>53</v>
      </c>
      <c r="Z86" s="5" t="s">
        <v>53</v>
      </c>
      <c r="AA86" s="20">
        <v>203.71759672672923</v>
      </c>
    </row>
    <row r="87" spans="1:27" x14ac:dyDescent="0.35">
      <c r="A87" s="35" t="s">
        <v>54</v>
      </c>
      <c r="B87" s="35" t="s">
        <v>117</v>
      </c>
      <c r="C87" s="14" t="s">
        <v>4</v>
      </c>
      <c r="D87" s="5" t="s">
        <v>53</v>
      </c>
      <c r="E87" s="5" t="s">
        <v>53</v>
      </c>
      <c r="F87" s="5" t="s">
        <v>53</v>
      </c>
      <c r="G87" s="5" t="s">
        <v>53</v>
      </c>
      <c r="H87" s="5" t="s">
        <v>53</v>
      </c>
      <c r="I87" s="20">
        <v>1056.3620576466544</v>
      </c>
      <c r="J87" s="5" t="s">
        <v>53</v>
      </c>
      <c r="K87" s="5" t="s">
        <v>53</v>
      </c>
      <c r="L87" s="5" t="s">
        <v>53</v>
      </c>
      <c r="M87" s="5" t="s">
        <v>53</v>
      </c>
      <c r="N87" s="5" t="s">
        <v>53</v>
      </c>
      <c r="O87" s="5" t="s">
        <v>53</v>
      </c>
      <c r="P87" s="20">
        <v>736.91459778908586</v>
      </c>
      <c r="Q87" s="5" t="s">
        <v>53</v>
      </c>
      <c r="R87" s="5" t="s">
        <v>53</v>
      </c>
      <c r="S87" s="5" t="s">
        <v>53</v>
      </c>
      <c r="T87" s="5" t="s">
        <v>53</v>
      </c>
      <c r="U87" s="5" t="s">
        <v>53</v>
      </c>
      <c r="V87" s="5" t="s">
        <v>53</v>
      </c>
      <c r="W87" s="5" t="s">
        <v>53</v>
      </c>
      <c r="X87" s="5" t="s">
        <v>53</v>
      </c>
      <c r="Y87" s="5" t="s">
        <v>53</v>
      </c>
      <c r="Z87" s="5" t="s">
        <v>53</v>
      </c>
      <c r="AA87" s="20">
        <v>205.93325210862082</v>
      </c>
    </row>
    <row r="88" spans="1:27" x14ac:dyDescent="0.35">
      <c r="A88" s="21" t="s">
        <v>54</v>
      </c>
      <c r="B88" s="21" t="s">
        <v>117</v>
      </c>
      <c r="C88" s="14" t="s">
        <v>5</v>
      </c>
      <c r="D88" s="5" t="s">
        <v>53</v>
      </c>
      <c r="E88" s="5" t="s">
        <v>53</v>
      </c>
      <c r="F88" s="5" t="s">
        <v>53</v>
      </c>
      <c r="G88" s="5" t="s">
        <v>53</v>
      </c>
      <c r="H88" s="5" t="s">
        <v>53</v>
      </c>
      <c r="I88" s="20">
        <v>1026.6021926814958</v>
      </c>
      <c r="J88" s="5" t="s">
        <v>53</v>
      </c>
      <c r="K88" s="5" t="s">
        <v>53</v>
      </c>
      <c r="L88" s="5" t="s">
        <v>53</v>
      </c>
      <c r="M88" s="5" t="s">
        <v>53</v>
      </c>
      <c r="N88" s="5" t="s">
        <v>53</v>
      </c>
      <c r="O88" s="5" t="s">
        <v>53</v>
      </c>
      <c r="P88" s="20">
        <v>714.40643515050738</v>
      </c>
      <c r="Q88" s="5" t="s">
        <v>53</v>
      </c>
      <c r="R88" s="5" t="s">
        <v>53</v>
      </c>
      <c r="S88" s="5" t="s">
        <v>53</v>
      </c>
      <c r="T88" s="5" t="s">
        <v>53</v>
      </c>
      <c r="U88" s="5" t="s">
        <v>53</v>
      </c>
      <c r="V88" s="5" t="s">
        <v>53</v>
      </c>
      <c r="W88" s="5" t="s">
        <v>53</v>
      </c>
      <c r="X88" s="5" t="s">
        <v>53</v>
      </c>
      <c r="Y88" s="5" t="s">
        <v>53</v>
      </c>
      <c r="Z88" s="5" t="s">
        <v>53</v>
      </c>
      <c r="AA88" s="20">
        <v>208.31961802938861</v>
      </c>
    </row>
    <row r="89" spans="1:27" x14ac:dyDescent="0.35">
      <c r="A89" s="35" t="s">
        <v>54</v>
      </c>
      <c r="B89" s="35" t="s">
        <v>117</v>
      </c>
      <c r="C89" s="14" t="s">
        <v>6</v>
      </c>
      <c r="D89" s="5" t="s">
        <v>53</v>
      </c>
      <c r="E89" s="5" t="s">
        <v>53</v>
      </c>
      <c r="F89" s="5" t="s">
        <v>53</v>
      </c>
      <c r="G89" s="5" t="s">
        <v>53</v>
      </c>
      <c r="H89" s="5" t="s">
        <v>53</v>
      </c>
      <c r="I89" s="20">
        <v>957.76597251192959</v>
      </c>
      <c r="J89" s="5" t="s">
        <v>53</v>
      </c>
      <c r="K89" s="5" t="s">
        <v>53</v>
      </c>
      <c r="L89" s="5" t="s">
        <v>53</v>
      </c>
      <c r="M89" s="5" t="s">
        <v>53</v>
      </c>
      <c r="N89" s="5" t="s">
        <v>53</v>
      </c>
      <c r="O89" s="5" t="s">
        <v>53</v>
      </c>
      <c r="P89" s="20">
        <v>672.09091582384713</v>
      </c>
      <c r="Q89" s="5" t="s">
        <v>53</v>
      </c>
      <c r="R89" s="5" t="s">
        <v>53</v>
      </c>
      <c r="S89" s="5" t="s">
        <v>53</v>
      </c>
      <c r="T89" s="5" t="s">
        <v>53</v>
      </c>
      <c r="U89" s="5" t="s">
        <v>53</v>
      </c>
      <c r="V89" s="5" t="s">
        <v>53</v>
      </c>
      <c r="W89" s="5" t="s">
        <v>53</v>
      </c>
      <c r="X89" s="5" t="s">
        <v>53</v>
      </c>
      <c r="Y89" s="5" t="s">
        <v>53</v>
      </c>
      <c r="Z89" s="5" t="s">
        <v>53</v>
      </c>
      <c r="AA89" s="20">
        <v>210.28860117357252</v>
      </c>
    </row>
    <row r="90" spans="1:27" x14ac:dyDescent="0.35">
      <c r="A90" s="21" t="s">
        <v>54</v>
      </c>
      <c r="B90" s="21" t="s">
        <v>117</v>
      </c>
      <c r="C90" s="14" t="s">
        <v>7</v>
      </c>
      <c r="D90" s="5" t="s">
        <v>53</v>
      </c>
      <c r="E90" s="5" t="s">
        <v>53</v>
      </c>
      <c r="F90" s="5" t="s">
        <v>53</v>
      </c>
      <c r="G90" s="5" t="s">
        <v>53</v>
      </c>
      <c r="H90" s="5" t="s">
        <v>53</v>
      </c>
      <c r="I90" s="20">
        <v>858.62827540396177</v>
      </c>
      <c r="J90" s="5" t="s">
        <v>53</v>
      </c>
      <c r="K90" s="5" t="s">
        <v>53</v>
      </c>
      <c r="L90" s="5" t="s">
        <v>53</v>
      </c>
      <c r="M90" s="5" t="s">
        <v>53</v>
      </c>
      <c r="N90" s="5" t="s">
        <v>53</v>
      </c>
      <c r="O90" s="5" t="s">
        <v>53</v>
      </c>
      <c r="P90" s="20">
        <v>614.01016579253223</v>
      </c>
      <c r="Q90" s="5" t="s">
        <v>53</v>
      </c>
      <c r="R90" s="5" t="s">
        <v>53</v>
      </c>
      <c r="S90" s="5" t="s">
        <v>53</v>
      </c>
      <c r="T90" s="5" t="s">
        <v>53</v>
      </c>
      <c r="U90" s="5" t="s">
        <v>53</v>
      </c>
      <c r="V90" s="5" t="s">
        <v>53</v>
      </c>
      <c r="W90" s="5" t="s">
        <v>53</v>
      </c>
      <c r="X90" s="5" t="s">
        <v>53</v>
      </c>
      <c r="Y90" s="5" t="s">
        <v>53</v>
      </c>
      <c r="Z90" s="5" t="s">
        <v>53</v>
      </c>
      <c r="AA90" s="20">
        <v>212.31616495477064</v>
      </c>
    </row>
    <row r="91" spans="1:27" x14ac:dyDescent="0.35">
      <c r="A91" s="35" t="s">
        <v>54</v>
      </c>
      <c r="B91" s="35" t="s">
        <v>117</v>
      </c>
      <c r="C91" s="14" t="s">
        <v>8</v>
      </c>
      <c r="D91" s="5" t="s">
        <v>53</v>
      </c>
      <c r="E91" s="5" t="s">
        <v>53</v>
      </c>
      <c r="F91" s="5" t="s">
        <v>53</v>
      </c>
      <c r="G91" s="5" t="s">
        <v>53</v>
      </c>
      <c r="H91" s="5" t="s">
        <v>53</v>
      </c>
      <c r="I91" s="20">
        <v>747.59416480748132</v>
      </c>
      <c r="J91" s="5" t="s">
        <v>53</v>
      </c>
      <c r="K91" s="5" t="s">
        <v>53</v>
      </c>
      <c r="L91" s="5" t="s">
        <v>53</v>
      </c>
      <c r="M91" s="5" t="s">
        <v>53</v>
      </c>
      <c r="N91" s="5" t="s">
        <v>53</v>
      </c>
      <c r="O91" s="5" t="s">
        <v>53</v>
      </c>
      <c r="P91" s="20">
        <v>550.05397937960572</v>
      </c>
      <c r="Q91" s="5" t="s">
        <v>53</v>
      </c>
      <c r="R91" s="5" t="s">
        <v>53</v>
      </c>
      <c r="S91" s="5" t="s">
        <v>53</v>
      </c>
      <c r="T91" s="5" t="s">
        <v>53</v>
      </c>
      <c r="U91" s="5" t="s">
        <v>53</v>
      </c>
      <c r="V91" s="5" t="s">
        <v>53</v>
      </c>
      <c r="W91" s="5" t="s">
        <v>53</v>
      </c>
      <c r="X91" s="5" t="s">
        <v>53</v>
      </c>
      <c r="Y91" s="5" t="s">
        <v>53</v>
      </c>
      <c r="Z91" s="5" t="s">
        <v>53</v>
      </c>
      <c r="AA91" s="20">
        <v>214.39451435417038</v>
      </c>
    </row>
    <row r="92" spans="1:27" x14ac:dyDescent="0.35">
      <c r="A92" s="21" t="s">
        <v>55</v>
      </c>
      <c r="B92" s="21" t="s">
        <v>9</v>
      </c>
      <c r="C92" s="14" t="s">
        <v>13</v>
      </c>
      <c r="D92" s="5" t="s">
        <v>53</v>
      </c>
      <c r="E92" s="5" t="s">
        <v>53</v>
      </c>
      <c r="F92" s="5" t="s">
        <v>53</v>
      </c>
      <c r="G92" s="5" t="s">
        <v>53</v>
      </c>
      <c r="H92" s="5" t="s">
        <v>53</v>
      </c>
      <c r="I92" s="20">
        <v>3016.9567040823731</v>
      </c>
      <c r="J92" s="5" t="s">
        <v>53</v>
      </c>
      <c r="K92" s="5" t="s">
        <v>53</v>
      </c>
      <c r="L92" s="5" t="s">
        <v>53</v>
      </c>
      <c r="M92" s="5" t="s">
        <v>53</v>
      </c>
      <c r="N92" s="5" t="s">
        <v>53</v>
      </c>
      <c r="O92" s="5" t="s">
        <v>53</v>
      </c>
      <c r="P92" s="20">
        <v>2420.2712456798686</v>
      </c>
      <c r="Q92" s="5" t="s">
        <v>53</v>
      </c>
      <c r="R92" s="5" t="s">
        <v>53</v>
      </c>
      <c r="S92" s="5" t="s">
        <v>53</v>
      </c>
      <c r="T92" s="5" t="s">
        <v>53</v>
      </c>
      <c r="U92" s="5" t="s">
        <v>53</v>
      </c>
      <c r="V92" s="5" t="s">
        <v>53</v>
      </c>
      <c r="W92" s="5" t="s">
        <v>53</v>
      </c>
      <c r="X92" s="5" t="s">
        <v>53</v>
      </c>
      <c r="Y92" s="5" t="s">
        <v>53</v>
      </c>
      <c r="Z92" s="5" t="s">
        <v>53</v>
      </c>
      <c r="AA92" s="20">
        <v>782.6255980888875</v>
      </c>
    </row>
    <row r="93" spans="1:27" x14ac:dyDescent="0.35">
      <c r="A93" s="21" t="s">
        <v>55</v>
      </c>
      <c r="B93" s="35" t="s">
        <v>9</v>
      </c>
      <c r="C93" s="14" t="s">
        <v>0</v>
      </c>
      <c r="D93" s="5" t="s">
        <v>53</v>
      </c>
      <c r="E93" s="5" t="s">
        <v>53</v>
      </c>
      <c r="F93" s="5" t="s">
        <v>53</v>
      </c>
      <c r="G93" s="5" t="s">
        <v>53</v>
      </c>
      <c r="H93" s="5" t="s">
        <v>53</v>
      </c>
      <c r="I93" s="20">
        <v>3558.0104874021836</v>
      </c>
      <c r="J93" s="5" t="s">
        <v>53</v>
      </c>
      <c r="K93" s="5" t="s">
        <v>53</v>
      </c>
      <c r="L93" s="5" t="s">
        <v>53</v>
      </c>
      <c r="M93" s="5" t="s">
        <v>53</v>
      </c>
      <c r="N93" s="5" t="s">
        <v>53</v>
      </c>
      <c r="O93" s="5" t="s">
        <v>53</v>
      </c>
      <c r="P93" s="20">
        <v>2706.6013867902284</v>
      </c>
      <c r="Q93" s="5" t="s">
        <v>53</v>
      </c>
      <c r="R93" s="5" t="s">
        <v>53</v>
      </c>
      <c r="S93" s="5" t="s">
        <v>53</v>
      </c>
      <c r="T93" s="5" t="s">
        <v>53</v>
      </c>
      <c r="U93" s="5" t="s">
        <v>53</v>
      </c>
      <c r="V93" s="5" t="s">
        <v>53</v>
      </c>
      <c r="W93" s="5" t="s">
        <v>53</v>
      </c>
      <c r="X93" s="5" t="s">
        <v>53</v>
      </c>
      <c r="Y93" s="5" t="s">
        <v>53</v>
      </c>
      <c r="Z93" s="5" t="s">
        <v>53</v>
      </c>
      <c r="AA93" s="20">
        <v>816.341373711183</v>
      </c>
    </row>
    <row r="94" spans="1:27" x14ac:dyDescent="0.35">
      <c r="A94" s="21" t="s">
        <v>55</v>
      </c>
      <c r="B94" s="21" t="s">
        <v>9</v>
      </c>
      <c r="C94" s="14" t="s">
        <v>1</v>
      </c>
      <c r="D94" s="5" t="s">
        <v>53</v>
      </c>
      <c r="E94" s="5" t="s">
        <v>53</v>
      </c>
      <c r="F94" s="5" t="s">
        <v>53</v>
      </c>
      <c r="G94" s="5" t="s">
        <v>53</v>
      </c>
      <c r="H94" s="5" t="s">
        <v>53</v>
      </c>
      <c r="I94" s="20">
        <v>4227.6075428370368</v>
      </c>
      <c r="J94" s="5" t="s">
        <v>53</v>
      </c>
      <c r="K94" s="5" t="s">
        <v>53</v>
      </c>
      <c r="L94" s="5" t="s">
        <v>53</v>
      </c>
      <c r="M94" s="5" t="s">
        <v>53</v>
      </c>
      <c r="N94" s="5" t="s">
        <v>53</v>
      </c>
      <c r="O94" s="5" t="s">
        <v>53</v>
      </c>
      <c r="P94" s="20">
        <v>3059.1170509151402</v>
      </c>
      <c r="Q94" s="5" t="s">
        <v>53</v>
      </c>
      <c r="R94" s="5" t="s">
        <v>53</v>
      </c>
      <c r="S94" s="5" t="s">
        <v>53</v>
      </c>
      <c r="T94" s="5" t="s">
        <v>53</v>
      </c>
      <c r="U94" s="5" t="s">
        <v>53</v>
      </c>
      <c r="V94" s="5" t="s">
        <v>53</v>
      </c>
      <c r="W94" s="5" t="s">
        <v>53</v>
      </c>
      <c r="X94" s="5" t="s">
        <v>53</v>
      </c>
      <c r="Y94" s="5" t="s">
        <v>53</v>
      </c>
      <c r="Z94" s="5" t="s">
        <v>53</v>
      </c>
      <c r="AA94" s="20">
        <v>851.22481549191423</v>
      </c>
    </row>
    <row r="95" spans="1:27" x14ac:dyDescent="0.35">
      <c r="A95" s="21" t="s">
        <v>55</v>
      </c>
      <c r="B95" s="35" t="s">
        <v>9</v>
      </c>
      <c r="C95" s="14" t="s">
        <v>2</v>
      </c>
      <c r="D95" s="5" t="s">
        <v>53</v>
      </c>
      <c r="E95" s="5" t="s">
        <v>53</v>
      </c>
      <c r="F95" s="5" t="s">
        <v>53</v>
      </c>
      <c r="G95" s="5" t="s">
        <v>53</v>
      </c>
      <c r="H95" s="5" t="s">
        <v>53</v>
      </c>
      <c r="I95" s="20">
        <v>5014.9333247289424</v>
      </c>
      <c r="J95" s="5" t="s">
        <v>53</v>
      </c>
      <c r="K95" s="5" t="s">
        <v>53</v>
      </c>
      <c r="L95" s="5" t="s">
        <v>53</v>
      </c>
      <c r="M95" s="5" t="s">
        <v>53</v>
      </c>
      <c r="N95" s="5" t="s">
        <v>53</v>
      </c>
      <c r="O95" s="5" t="s">
        <v>53</v>
      </c>
      <c r="P95" s="20">
        <v>3472.2052810733144</v>
      </c>
      <c r="Q95" s="5" t="s">
        <v>53</v>
      </c>
      <c r="R95" s="5" t="s">
        <v>53</v>
      </c>
      <c r="S95" s="5" t="s">
        <v>53</v>
      </c>
      <c r="T95" s="5" t="s">
        <v>53</v>
      </c>
      <c r="U95" s="5" t="s">
        <v>53</v>
      </c>
      <c r="V95" s="5" t="s">
        <v>53</v>
      </c>
      <c r="W95" s="5" t="s">
        <v>53</v>
      </c>
      <c r="X95" s="5" t="s">
        <v>53</v>
      </c>
      <c r="Y95" s="5" t="s">
        <v>53</v>
      </c>
      <c r="Z95" s="5" t="s">
        <v>53</v>
      </c>
      <c r="AA95" s="20">
        <v>887.28532213854066</v>
      </c>
    </row>
    <row r="96" spans="1:27" x14ac:dyDescent="0.35">
      <c r="A96" s="21" t="s">
        <v>55</v>
      </c>
      <c r="B96" s="21" t="s">
        <v>9</v>
      </c>
      <c r="C96" s="14" t="s">
        <v>3</v>
      </c>
      <c r="D96" s="5" t="s">
        <v>53</v>
      </c>
      <c r="E96" s="5" t="s">
        <v>53</v>
      </c>
      <c r="F96" s="5" t="s">
        <v>53</v>
      </c>
      <c r="G96" s="5" t="s">
        <v>53</v>
      </c>
      <c r="H96" s="5" t="s">
        <v>53</v>
      </c>
      <c r="I96" s="20">
        <v>6131.2605059117832</v>
      </c>
      <c r="J96" s="5" t="s">
        <v>53</v>
      </c>
      <c r="K96" s="5" t="s">
        <v>53</v>
      </c>
      <c r="L96" s="5" t="s">
        <v>53</v>
      </c>
      <c r="M96" s="5" t="s">
        <v>53</v>
      </c>
      <c r="N96" s="5" t="s">
        <v>53</v>
      </c>
      <c r="O96" s="5" t="s">
        <v>53</v>
      </c>
      <c r="P96" s="20">
        <v>4054.0708234341914</v>
      </c>
      <c r="Q96" s="5" t="s">
        <v>53</v>
      </c>
      <c r="R96" s="5" t="s">
        <v>53</v>
      </c>
      <c r="S96" s="5" t="s">
        <v>53</v>
      </c>
      <c r="T96" s="5" t="s">
        <v>53</v>
      </c>
      <c r="U96" s="5" t="s">
        <v>53</v>
      </c>
      <c r="V96" s="5" t="s">
        <v>53</v>
      </c>
      <c r="W96" s="5" t="s">
        <v>53</v>
      </c>
      <c r="X96" s="5" t="s">
        <v>53</v>
      </c>
      <c r="Y96" s="5" t="s">
        <v>53</v>
      </c>
      <c r="Z96" s="5" t="s">
        <v>53</v>
      </c>
      <c r="AA96" s="20">
        <v>923.45336669028245</v>
      </c>
    </row>
    <row r="97" spans="1:27" x14ac:dyDescent="0.35">
      <c r="A97" s="21" t="s">
        <v>55</v>
      </c>
      <c r="B97" s="35" t="s">
        <v>9</v>
      </c>
      <c r="C97" s="14" t="s">
        <v>4</v>
      </c>
      <c r="D97" s="5" t="s">
        <v>53</v>
      </c>
      <c r="E97" s="5" t="s">
        <v>53</v>
      </c>
      <c r="F97" s="5" t="s">
        <v>53</v>
      </c>
      <c r="G97" s="5" t="s">
        <v>53</v>
      </c>
      <c r="H97" s="5" t="s">
        <v>53</v>
      </c>
      <c r="I97" s="20">
        <v>7594.4945858973115</v>
      </c>
      <c r="J97" s="5" t="s">
        <v>53</v>
      </c>
      <c r="K97" s="5" t="s">
        <v>53</v>
      </c>
      <c r="L97" s="5" t="s">
        <v>53</v>
      </c>
      <c r="M97" s="5" t="s">
        <v>53</v>
      </c>
      <c r="N97" s="5" t="s">
        <v>53</v>
      </c>
      <c r="O97" s="5" t="s">
        <v>53</v>
      </c>
      <c r="P97" s="20">
        <v>4813.5906765000409</v>
      </c>
      <c r="Q97" s="5" t="s">
        <v>53</v>
      </c>
      <c r="R97" s="5" t="s">
        <v>53</v>
      </c>
      <c r="S97" s="5" t="s">
        <v>53</v>
      </c>
      <c r="T97" s="5" t="s">
        <v>53</v>
      </c>
      <c r="U97" s="5" t="s">
        <v>53</v>
      </c>
      <c r="V97" s="5" t="s">
        <v>53</v>
      </c>
      <c r="W97" s="5" t="s">
        <v>53</v>
      </c>
      <c r="X97" s="5" t="s">
        <v>53</v>
      </c>
      <c r="Y97" s="5" t="s">
        <v>53</v>
      </c>
      <c r="Z97" s="5" t="s">
        <v>53</v>
      </c>
      <c r="AA97" s="20">
        <v>959.22170406349301</v>
      </c>
    </row>
    <row r="98" spans="1:27" x14ac:dyDescent="0.35">
      <c r="A98" s="21" t="s">
        <v>55</v>
      </c>
      <c r="B98" s="21" t="s">
        <v>9</v>
      </c>
      <c r="C98" s="14" t="s">
        <v>5</v>
      </c>
      <c r="D98" s="5" t="s">
        <v>53</v>
      </c>
      <c r="E98" s="5" t="s">
        <v>53</v>
      </c>
      <c r="F98" s="5" t="s">
        <v>53</v>
      </c>
      <c r="G98" s="5" t="s">
        <v>53</v>
      </c>
      <c r="H98" s="5" t="s">
        <v>53</v>
      </c>
      <c r="I98" s="20">
        <v>9829.7856590337633</v>
      </c>
      <c r="J98" s="5" t="s">
        <v>53</v>
      </c>
      <c r="K98" s="5" t="s">
        <v>53</v>
      </c>
      <c r="L98" s="5" t="s">
        <v>53</v>
      </c>
      <c r="M98" s="5" t="s">
        <v>53</v>
      </c>
      <c r="N98" s="5" t="s">
        <v>53</v>
      </c>
      <c r="O98" s="5" t="s">
        <v>53</v>
      </c>
      <c r="P98" s="20">
        <v>5972.8025430182879</v>
      </c>
      <c r="Q98" s="5" t="s">
        <v>53</v>
      </c>
      <c r="R98" s="5" t="s">
        <v>53</v>
      </c>
      <c r="S98" s="5" t="s">
        <v>53</v>
      </c>
      <c r="T98" s="5" t="s">
        <v>53</v>
      </c>
      <c r="U98" s="5" t="s">
        <v>53</v>
      </c>
      <c r="V98" s="5" t="s">
        <v>53</v>
      </c>
      <c r="W98" s="5" t="s">
        <v>53</v>
      </c>
      <c r="X98" s="5" t="s">
        <v>53</v>
      </c>
      <c r="Y98" s="5" t="s">
        <v>53</v>
      </c>
      <c r="Z98" s="5" t="s">
        <v>53</v>
      </c>
      <c r="AA98" s="20">
        <v>997.05287985448479</v>
      </c>
    </row>
    <row r="99" spans="1:27" x14ac:dyDescent="0.35">
      <c r="A99" s="21" t="s">
        <v>55</v>
      </c>
      <c r="B99" s="35" t="s">
        <v>9</v>
      </c>
      <c r="C99" s="14" t="s">
        <v>6</v>
      </c>
      <c r="D99" s="5" t="s">
        <v>53</v>
      </c>
      <c r="E99" s="5" t="s">
        <v>53</v>
      </c>
      <c r="F99" s="5" t="s">
        <v>53</v>
      </c>
      <c r="G99" s="5" t="s">
        <v>53</v>
      </c>
      <c r="H99" s="5" t="s">
        <v>53</v>
      </c>
      <c r="I99" s="20">
        <v>10430.78599505817</v>
      </c>
      <c r="J99" s="5" t="s">
        <v>53</v>
      </c>
      <c r="K99" s="5" t="s">
        <v>53</v>
      </c>
      <c r="L99" s="5" t="s">
        <v>53</v>
      </c>
      <c r="M99" s="5" t="s">
        <v>53</v>
      </c>
      <c r="N99" s="5" t="s">
        <v>53</v>
      </c>
      <c r="O99" s="5" t="s">
        <v>53</v>
      </c>
      <c r="P99" s="20">
        <v>6285.165433122841</v>
      </c>
      <c r="Q99" s="5" t="s">
        <v>53</v>
      </c>
      <c r="R99" s="5" t="s">
        <v>53</v>
      </c>
      <c r="S99" s="5" t="s">
        <v>53</v>
      </c>
      <c r="T99" s="5" t="s">
        <v>53</v>
      </c>
      <c r="U99" s="5" t="s">
        <v>53</v>
      </c>
      <c r="V99" s="5" t="s">
        <v>53</v>
      </c>
      <c r="W99" s="5" t="s">
        <v>53</v>
      </c>
      <c r="X99" s="5" t="s">
        <v>53</v>
      </c>
      <c r="Y99" s="5" t="s">
        <v>53</v>
      </c>
      <c r="Z99" s="5" t="s">
        <v>53</v>
      </c>
      <c r="AA99" s="20">
        <v>1034.0410408542493</v>
      </c>
    </row>
    <row r="100" spans="1:27" x14ac:dyDescent="0.35">
      <c r="A100" s="21" t="s">
        <v>55</v>
      </c>
      <c r="B100" s="21" t="s">
        <v>9</v>
      </c>
      <c r="C100" s="14" t="s">
        <v>7</v>
      </c>
      <c r="D100" s="5" t="s">
        <v>53</v>
      </c>
      <c r="E100" s="5" t="s">
        <v>53</v>
      </c>
      <c r="F100" s="5" t="s">
        <v>53</v>
      </c>
      <c r="G100" s="5" t="s">
        <v>53</v>
      </c>
      <c r="H100" s="5" t="s">
        <v>53</v>
      </c>
      <c r="I100" s="20">
        <v>10062.87847531517</v>
      </c>
      <c r="J100" s="5" t="s">
        <v>53</v>
      </c>
      <c r="K100" s="5" t="s">
        <v>53</v>
      </c>
      <c r="L100" s="5" t="s">
        <v>53</v>
      </c>
      <c r="M100" s="5" t="s">
        <v>53</v>
      </c>
      <c r="N100" s="5" t="s">
        <v>53</v>
      </c>
      <c r="O100" s="5" t="s">
        <v>53</v>
      </c>
      <c r="P100" s="20">
        <v>6096.6771815972252</v>
      </c>
      <c r="Q100" s="5" t="s">
        <v>53</v>
      </c>
      <c r="R100" s="5" t="s">
        <v>53</v>
      </c>
      <c r="S100" s="5" t="s">
        <v>53</v>
      </c>
      <c r="T100" s="5" t="s">
        <v>53</v>
      </c>
      <c r="U100" s="5" t="s">
        <v>53</v>
      </c>
      <c r="V100" s="5" t="s">
        <v>53</v>
      </c>
      <c r="W100" s="5" t="s">
        <v>53</v>
      </c>
      <c r="X100" s="5" t="s">
        <v>53</v>
      </c>
      <c r="Y100" s="5" t="s">
        <v>53</v>
      </c>
      <c r="Z100" s="5" t="s">
        <v>53</v>
      </c>
      <c r="AA100" s="20">
        <v>1072.4969694358826</v>
      </c>
    </row>
    <row r="101" spans="1:27" x14ac:dyDescent="0.35">
      <c r="A101" s="21" t="s">
        <v>55</v>
      </c>
      <c r="B101" s="35" t="s">
        <v>9</v>
      </c>
      <c r="C101" s="14" t="s">
        <v>8</v>
      </c>
      <c r="D101" s="5" t="s">
        <v>53</v>
      </c>
      <c r="E101" s="5" t="s">
        <v>53</v>
      </c>
      <c r="F101" s="5" t="s">
        <v>53</v>
      </c>
      <c r="G101" s="5" t="s">
        <v>53</v>
      </c>
      <c r="H101" s="5" t="s">
        <v>53</v>
      </c>
      <c r="I101" s="20">
        <v>10109.728774838448</v>
      </c>
      <c r="J101" s="5" t="s">
        <v>53</v>
      </c>
      <c r="K101" s="5" t="s">
        <v>53</v>
      </c>
      <c r="L101" s="5" t="s">
        <v>53</v>
      </c>
      <c r="M101" s="5" t="s">
        <v>53</v>
      </c>
      <c r="N101" s="5" t="s">
        <v>53</v>
      </c>
      <c r="O101" s="5" t="s">
        <v>53</v>
      </c>
      <c r="P101" s="20">
        <v>6122.6597454497714</v>
      </c>
      <c r="Q101" s="5" t="s">
        <v>53</v>
      </c>
      <c r="R101" s="5" t="s">
        <v>53</v>
      </c>
      <c r="S101" s="5" t="s">
        <v>53</v>
      </c>
      <c r="T101" s="5" t="s">
        <v>53</v>
      </c>
      <c r="U101" s="5" t="s">
        <v>53</v>
      </c>
      <c r="V101" s="5" t="s">
        <v>53</v>
      </c>
      <c r="W101" s="5" t="s">
        <v>53</v>
      </c>
      <c r="X101" s="5" t="s">
        <v>53</v>
      </c>
      <c r="Y101" s="5" t="s">
        <v>53</v>
      </c>
      <c r="Z101" s="5" t="s">
        <v>53</v>
      </c>
      <c r="AA101" s="20">
        <v>1112.4920629560231</v>
      </c>
    </row>
    <row r="102" spans="1:27" x14ac:dyDescent="0.35">
      <c r="A102" s="21" t="s">
        <v>55</v>
      </c>
      <c r="B102" s="21" t="s">
        <v>116</v>
      </c>
      <c r="C102" s="14" t="s">
        <v>13</v>
      </c>
      <c r="D102" s="5" t="s">
        <v>53</v>
      </c>
      <c r="E102" s="5" t="s">
        <v>53</v>
      </c>
      <c r="F102" s="5" t="s">
        <v>53</v>
      </c>
      <c r="G102" s="5" t="s">
        <v>53</v>
      </c>
      <c r="H102" s="5" t="s">
        <v>53</v>
      </c>
      <c r="I102" s="20">
        <v>3118.4821171969193</v>
      </c>
      <c r="J102" s="5" t="s">
        <v>53</v>
      </c>
      <c r="K102" s="5" t="s">
        <v>53</v>
      </c>
      <c r="L102" s="5" t="s">
        <v>53</v>
      </c>
      <c r="M102" s="5" t="s">
        <v>53</v>
      </c>
      <c r="N102" s="5" t="s">
        <v>53</v>
      </c>
      <c r="O102" s="5" t="s">
        <v>53</v>
      </c>
      <c r="P102" s="20">
        <v>2589.7404909721045</v>
      </c>
      <c r="Q102" s="5" t="s">
        <v>53</v>
      </c>
      <c r="R102" s="5" t="s">
        <v>53</v>
      </c>
      <c r="S102" s="5" t="s">
        <v>53</v>
      </c>
      <c r="T102" s="5" t="s">
        <v>53</v>
      </c>
      <c r="U102" s="5" t="s">
        <v>53</v>
      </c>
      <c r="V102" s="5" t="s">
        <v>53</v>
      </c>
      <c r="W102" s="5" t="s">
        <v>53</v>
      </c>
      <c r="X102" s="5" t="s">
        <v>53</v>
      </c>
      <c r="Y102" s="5" t="s">
        <v>53</v>
      </c>
      <c r="Z102" s="5" t="s">
        <v>53</v>
      </c>
      <c r="AA102" s="20">
        <v>1074.6464072914182</v>
      </c>
    </row>
    <row r="103" spans="1:27" x14ac:dyDescent="0.35">
      <c r="A103" s="21" t="s">
        <v>55</v>
      </c>
      <c r="B103" s="35" t="s">
        <v>116</v>
      </c>
      <c r="C103" s="14" t="s">
        <v>0</v>
      </c>
      <c r="D103" s="5" t="s">
        <v>53</v>
      </c>
      <c r="E103" s="5" t="s">
        <v>53</v>
      </c>
      <c r="F103" s="5" t="s">
        <v>53</v>
      </c>
      <c r="G103" s="5" t="s">
        <v>53</v>
      </c>
      <c r="H103" s="5" t="s">
        <v>53</v>
      </c>
      <c r="I103" s="20">
        <v>3735.610046137479</v>
      </c>
      <c r="J103" s="5" t="s">
        <v>53</v>
      </c>
      <c r="K103" s="5" t="s">
        <v>53</v>
      </c>
      <c r="L103" s="5" t="s">
        <v>53</v>
      </c>
      <c r="M103" s="5" t="s">
        <v>53</v>
      </c>
      <c r="N103" s="5" t="s">
        <v>53</v>
      </c>
      <c r="O103" s="5" t="s">
        <v>53</v>
      </c>
      <c r="P103" s="20">
        <v>2922.8866511464162</v>
      </c>
      <c r="Q103" s="5" t="s">
        <v>53</v>
      </c>
      <c r="R103" s="5" t="s">
        <v>53</v>
      </c>
      <c r="S103" s="5" t="s">
        <v>53</v>
      </c>
      <c r="T103" s="5" t="s">
        <v>53</v>
      </c>
      <c r="U103" s="5" t="s">
        <v>53</v>
      </c>
      <c r="V103" s="5" t="s">
        <v>53</v>
      </c>
      <c r="W103" s="5" t="s">
        <v>53</v>
      </c>
      <c r="X103" s="5" t="s">
        <v>53</v>
      </c>
      <c r="Y103" s="5" t="s">
        <v>53</v>
      </c>
      <c r="Z103" s="5" t="s">
        <v>53</v>
      </c>
      <c r="AA103" s="20">
        <v>1115.7470376752999</v>
      </c>
    </row>
    <row r="104" spans="1:27" x14ac:dyDescent="0.35">
      <c r="A104" s="21" t="s">
        <v>55</v>
      </c>
      <c r="B104" s="21" t="s">
        <v>116</v>
      </c>
      <c r="C104" s="14" t="s">
        <v>1</v>
      </c>
      <c r="D104" s="5" t="s">
        <v>53</v>
      </c>
      <c r="E104" s="5" t="s">
        <v>53</v>
      </c>
      <c r="F104" s="5" t="s">
        <v>53</v>
      </c>
      <c r="G104" s="5" t="s">
        <v>53</v>
      </c>
      <c r="H104" s="5" t="s">
        <v>53</v>
      </c>
      <c r="I104" s="20">
        <v>4565.4128101906845</v>
      </c>
      <c r="J104" s="5" t="s">
        <v>53</v>
      </c>
      <c r="K104" s="5" t="s">
        <v>53</v>
      </c>
      <c r="L104" s="5" t="s">
        <v>53</v>
      </c>
      <c r="M104" s="5" t="s">
        <v>53</v>
      </c>
      <c r="N104" s="5" t="s">
        <v>53</v>
      </c>
      <c r="O104" s="5" t="s">
        <v>53</v>
      </c>
      <c r="P104" s="20">
        <v>3362.5049848531239</v>
      </c>
      <c r="Q104" s="5" t="s">
        <v>53</v>
      </c>
      <c r="R104" s="5" t="s">
        <v>53</v>
      </c>
      <c r="S104" s="5" t="s">
        <v>53</v>
      </c>
      <c r="T104" s="5" t="s">
        <v>53</v>
      </c>
      <c r="U104" s="5" t="s">
        <v>53</v>
      </c>
      <c r="V104" s="5" t="s">
        <v>53</v>
      </c>
      <c r="W104" s="5" t="s">
        <v>53</v>
      </c>
      <c r="X104" s="5" t="s">
        <v>53</v>
      </c>
      <c r="Y104" s="5" t="s">
        <v>53</v>
      </c>
      <c r="Z104" s="5" t="s">
        <v>53</v>
      </c>
      <c r="AA104" s="20">
        <v>1154.2440607021292</v>
      </c>
    </row>
    <row r="105" spans="1:27" x14ac:dyDescent="0.35">
      <c r="A105" s="21" t="s">
        <v>55</v>
      </c>
      <c r="B105" s="35" t="s">
        <v>116</v>
      </c>
      <c r="C105" s="14" t="s">
        <v>2</v>
      </c>
      <c r="D105" s="5" t="s">
        <v>53</v>
      </c>
      <c r="E105" s="5" t="s">
        <v>53</v>
      </c>
      <c r="F105" s="5" t="s">
        <v>53</v>
      </c>
      <c r="G105" s="5" t="s">
        <v>53</v>
      </c>
      <c r="H105" s="5" t="s">
        <v>53</v>
      </c>
      <c r="I105" s="20">
        <v>5662.3351951743853</v>
      </c>
      <c r="J105" s="5" t="s">
        <v>53</v>
      </c>
      <c r="K105" s="5" t="s">
        <v>53</v>
      </c>
      <c r="L105" s="5" t="s">
        <v>53</v>
      </c>
      <c r="M105" s="5" t="s">
        <v>53</v>
      </c>
      <c r="N105" s="5" t="s">
        <v>53</v>
      </c>
      <c r="O105" s="5" t="s">
        <v>53</v>
      </c>
      <c r="P105" s="20">
        <v>3939.9284980097982</v>
      </c>
      <c r="Q105" s="5" t="s">
        <v>53</v>
      </c>
      <c r="R105" s="5" t="s">
        <v>53</v>
      </c>
      <c r="S105" s="5" t="s">
        <v>53</v>
      </c>
      <c r="T105" s="5" t="s">
        <v>53</v>
      </c>
      <c r="U105" s="5" t="s">
        <v>53</v>
      </c>
      <c r="V105" s="5" t="s">
        <v>53</v>
      </c>
      <c r="W105" s="5" t="s">
        <v>53</v>
      </c>
      <c r="X105" s="5" t="s">
        <v>53</v>
      </c>
      <c r="Y105" s="5" t="s">
        <v>53</v>
      </c>
      <c r="Z105" s="5" t="s">
        <v>53</v>
      </c>
      <c r="AA105" s="20">
        <v>1193.6557631672624</v>
      </c>
    </row>
    <row r="106" spans="1:27" x14ac:dyDescent="0.35">
      <c r="A106" s="21" t="s">
        <v>55</v>
      </c>
      <c r="B106" s="21" t="s">
        <v>116</v>
      </c>
      <c r="C106" s="14" t="s">
        <v>3</v>
      </c>
      <c r="D106" s="5" t="s">
        <v>53</v>
      </c>
      <c r="E106" s="5" t="s">
        <v>53</v>
      </c>
      <c r="F106" s="5" t="s">
        <v>53</v>
      </c>
      <c r="G106" s="5" t="s">
        <v>53</v>
      </c>
      <c r="H106" s="5" t="s">
        <v>53</v>
      </c>
      <c r="I106" s="20">
        <v>7033.1852353070708</v>
      </c>
      <c r="J106" s="5" t="s">
        <v>53</v>
      </c>
      <c r="K106" s="5" t="s">
        <v>53</v>
      </c>
      <c r="L106" s="5" t="s">
        <v>53</v>
      </c>
      <c r="M106" s="5" t="s">
        <v>53</v>
      </c>
      <c r="N106" s="5" t="s">
        <v>53</v>
      </c>
      <c r="O106" s="5" t="s">
        <v>53</v>
      </c>
      <c r="P106" s="20">
        <v>4657.4641987856221</v>
      </c>
      <c r="Q106" s="5" t="s">
        <v>53</v>
      </c>
      <c r="R106" s="5" t="s">
        <v>53</v>
      </c>
      <c r="S106" s="5" t="s">
        <v>53</v>
      </c>
      <c r="T106" s="5" t="s">
        <v>53</v>
      </c>
      <c r="U106" s="5" t="s">
        <v>53</v>
      </c>
      <c r="V106" s="5" t="s">
        <v>53</v>
      </c>
      <c r="W106" s="5" t="s">
        <v>53</v>
      </c>
      <c r="X106" s="5" t="s">
        <v>53</v>
      </c>
      <c r="Y106" s="5" t="s">
        <v>53</v>
      </c>
      <c r="Z106" s="5" t="s">
        <v>53</v>
      </c>
      <c r="AA106" s="20">
        <v>1232.5004922555891</v>
      </c>
    </row>
    <row r="107" spans="1:27" x14ac:dyDescent="0.35">
      <c r="A107" s="21" t="s">
        <v>55</v>
      </c>
      <c r="B107" s="35" t="s">
        <v>116</v>
      </c>
      <c r="C107" s="14" t="s">
        <v>4</v>
      </c>
      <c r="D107" s="5" t="s">
        <v>53</v>
      </c>
      <c r="E107" s="5" t="s">
        <v>53</v>
      </c>
      <c r="F107" s="5" t="s">
        <v>53</v>
      </c>
      <c r="G107" s="5" t="s">
        <v>53</v>
      </c>
      <c r="H107" s="5" t="s">
        <v>53</v>
      </c>
      <c r="I107" s="20">
        <v>8616.3239487158935</v>
      </c>
      <c r="J107" s="5" t="s">
        <v>53</v>
      </c>
      <c r="K107" s="5" t="s">
        <v>53</v>
      </c>
      <c r="L107" s="5" t="s">
        <v>53</v>
      </c>
      <c r="M107" s="5" t="s">
        <v>53</v>
      </c>
      <c r="N107" s="5" t="s">
        <v>53</v>
      </c>
      <c r="O107" s="5" t="s">
        <v>53</v>
      </c>
      <c r="P107" s="20">
        <v>5482.8945211222317</v>
      </c>
      <c r="Q107" s="5" t="s">
        <v>53</v>
      </c>
      <c r="R107" s="5" t="s">
        <v>53</v>
      </c>
      <c r="S107" s="5" t="s">
        <v>53</v>
      </c>
      <c r="T107" s="5" t="s">
        <v>53</v>
      </c>
      <c r="U107" s="5" t="s">
        <v>53</v>
      </c>
      <c r="V107" s="5" t="s">
        <v>53</v>
      </c>
      <c r="W107" s="5" t="s">
        <v>53</v>
      </c>
      <c r="X107" s="5" t="s">
        <v>53</v>
      </c>
      <c r="Y107" s="5" t="s">
        <v>53</v>
      </c>
      <c r="Z107" s="5" t="s">
        <v>53</v>
      </c>
      <c r="AA107" s="20">
        <v>1270.2421524499935</v>
      </c>
    </row>
    <row r="108" spans="1:27" x14ac:dyDescent="0.35">
      <c r="A108" s="21" t="s">
        <v>55</v>
      </c>
      <c r="B108" s="21" t="s">
        <v>116</v>
      </c>
      <c r="C108" s="14" t="s">
        <v>5</v>
      </c>
      <c r="D108" s="5" t="s">
        <v>53</v>
      </c>
      <c r="E108" s="5" t="s">
        <v>53</v>
      </c>
      <c r="F108" s="5" t="s">
        <v>53</v>
      </c>
      <c r="G108" s="5" t="s">
        <v>53</v>
      </c>
      <c r="H108" s="5" t="s">
        <v>53</v>
      </c>
      <c r="I108" s="20">
        <v>10261.263034031203</v>
      </c>
      <c r="J108" s="5" t="s">
        <v>53</v>
      </c>
      <c r="K108" s="5" t="s">
        <v>53</v>
      </c>
      <c r="L108" s="5" t="s">
        <v>53</v>
      </c>
      <c r="M108" s="5" t="s">
        <v>53</v>
      </c>
      <c r="N108" s="5" t="s">
        <v>53</v>
      </c>
      <c r="O108" s="5" t="s">
        <v>53</v>
      </c>
      <c r="P108" s="20">
        <v>6340.8744485869593</v>
      </c>
      <c r="Q108" s="5" t="s">
        <v>53</v>
      </c>
      <c r="R108" s="5" t="s">
        <v>53</v>
      </c>
      <c r="S108" s="5" t="s">
        <v>53</v>
      </c>
      <c r="T108" s="5" t="s">
        <v>53</v>
      </c>
      <c r="U108" s="5" t="s">
        <v>53</v>
      </c>
      <c r="V108" s="5" t="s">
        <v>53</v>
      </c>
      <c r="W108" s="5" t="s">
        <v>53</v>
      </c>
      <c r="X108" s="5" t="s">
        <v>53</v>
      </c>
      <c r="Y108" s="5" t="s">
        <v>53</v>
      </c>
      <c r="Z108" s="5" t="s">
        <v>53</v>
      </c>
      <c r="AA108" s="20">
        <v>1309.9307120244644</v>
      </c>
    </row>
    <row r="109" spans="1:27" x14ac:dyDescent="0.35">
      <c r="A109" s="21" t="s">
        <v>55</v>
      </c>
      <c r="B109" s="35" t="s">
        <v>116</v>
      </c>
      <c r="C109" s="14" t="s">
        <v>6</v>
      </c>
      <c r="D109" s="5" t="s">
        <v>53</v>
      </c>
      <c r="E109" s="5" t="s">
        <v>53</v>
      </c>
      <c r="F109" s="5" t="s">
        <v>53</v>
      </c>
      <c r="G109" s="5" t="s">
        <v>53</v>
      </c>
      <c r="H109" s="5" t="s">
        <v>53</v>
      </c>
      <c r="I109" s="20">
        <v>11643.629054402803</v>
      </c>
      <c r="J109" s="5" t="s">
        <v>53</v>
      </c>
      <c r="K109" s="5" t="s">
        <v>53</v>
      </c>
      <c r="L109" s="5" t="s">
        <v>53</v>
      </c>
      <c r="M109" s="5" t="s">
        <v>53</v>
      </c>
      <c r="N109" s="5" t="s">
        <v>53</v>
      </c>
      <c r="O109" s="5" t="s">
        <v>53</v>
      </c>
      <c r="P109" s="20">
        <v>7060.863992814433</v>
      </c>
      <c r="Q109" s="5" t="s">
        <v>53</v>
      </c>
      <c r="R109" s="5" t="s">
        <v>53</v>
      </c>
      <c r="S109" s="5" t="s">
        <v>53</v>
      </c>
      <c r="T109" s="5" t="s">
        <v>53</v>
      </c>
      <c r="U109" s="5" t="s">
        <v>53</v>
      </c>
      <c r="V109" s="5" t="s">
        <v>53</v>
      </c>
      <c r="W109" s="5" t="s">
        <v>53</v>
      </c>
      <c r="X109" s="5" t="s">
        <v>53</v>
      </c>
      <c r="Y109" s="5" t="s">
        <v>53</v>
      </c>
      <c r="Z109" s="5" t="s">
        <v>53</v>
      </c>
      <c r="AA109" s="20">
        <v>1347.8811223528312</v>
      </c>
    </row>
    <row r="110" spans="1:27" x14ac:dyDescent="0.35">
      <c r="A110" s="21" t="s">
        <v>55</v>
      </c>
      <c r="B110" s="21" t="s">
        <v>116</v>
      </c>
      <c r="C110" s="14" t="s">
        <v>7</v>
      </c>
      <c r="D110" s="5" t="s">
        <v>53</v>
      </c>
      <c r="E110" s="5" t="s">
        <v>53</v>
      </c>
      <c r="F110" s="5" t="s">
        <v>53</v>
      </c>
      <c r="G110" s="5" t="s">
        <v>53</v>
      </c>
      <c r="H110" s="5" t="s">
        <v>53</v>
      </c>
      <c r="I110" s="20">
        <v>12422.410699321914</v>
      </c>
      <c r="J110" s="5" t="s">
        <v>53</v>
      </c>
      <c r="K110" s="5" t="s">
        <v>53</v>
      </c>
      <c r="L110" s="5" t="s">
        <v>53</v>
      </c>
      <c r="M110" s="5" t="s">
        <v>53</v>
      </c>
      <c r="N110" s="5" t="s">
        <v>53</v>
      </c>
      <c r="O110" s="5" t="s">
        <v>53</v>
      </c>
      <c r="P110" s="20">
        <v>7468.8483996493305</v>
      </c>
      <c r="Q110" s="5" t="s">
        <v>53</v>
      </c>
      <c r="R110" s="5" t="s">
        <v>53</v>
      </c>
      <c r="S110" s="5" t="s">
        <v>53</v>
      </c>
      <c r="T110" s="5" t="s">
        <v>53</v>
      </c>
      <c r="U110" s="5" t="s">
        <v>53</v>
      </c>
      <c r="V110" s="5" t="s">
        <v>53</v>
      </c>
      <c r="W110" s="5" t="s">
        <v>53</v>
      </c>
      <c r="X110" s="5" t="s">
        <v>53</v>
      </c>
      <c r="Y110" s="5" t="s">
        <v>53</v>
      </c>
      <c r="Z110" s="5" t="s">
        <v>53</v>
      </c>
      <c r="AA110" s="20">
        <v>1387.0111242522448</v>
      </c>
    </row>
    <row r="111" spans="1:27" x14ac:dyDescent="0.35">
      <c r="A111" s="21" t="s">
        <v>55</v>
      </c>
      <c r="B111" s="35" t="s">
        <v>116</v>
      </c>
      <c r="C111" s="14" t="s">
        <v>8</v>
      </c>
      <c r="D111" s="5" t="s">
        <v>53</v>
      </c>
      <c r="E111" s="5" t="s">
        <v>53</v>
      </c>
      <c r="F111" s="5" t="s">
        <v>53</v>
      </c>
      <c r="G111" s="5" t="s">
        <v>53</v>
      </c>
      <c r="H111" s="5" t="s">
        <v>53</v>
      </c>
      <c r="I111" s="20">
        <v>12329.898818797392</v>
      </c>
      <c r="J111" s="5" t="s">
        <v>53</v>
      </c>
      <c r="K111" s="5" t="s">
        <v>53</v>
      </c>
      <c r="L111" s="5" t="s">
        <v>53</v>
      </c>
      <c r="M111" s="5" t="s">
        <v>53</v>
      </c>
      <c r="N111" s="5" t="s">
        <v>53</v>
      </c>
      <c r="O111" s="5" t="s">
        <v>53</v>
      </c>
      <c r="P111" s="20">
        <v>7426.5218407642851</v>
      </c>
      <c r="Q111" s="5" t="s">
        <v>53</v>
      </c>
      <c r="R111" s="5" t="s">
        <v>53</v>
      </c>
      <c r="S111" s="5" t="s">
        <v>53</v>
      </c>
      <c r="T111" s="5" t="s">
        <v>53</v>
      </c>
      <c r="U111" s="5" t="s">
        <v>53</v>
      </c>
      <c r="V111" s="5" t="s">
        <v>53</v>
      </c>
      <c r="W111" s="5" t="s">
        <v>53</v>
      </c>
      <c r="X111" s="5" t="s">
        <v>53</v>
      </c>
      <c r="Y111" s="5" t="s">
        <v>53</v>
      </c>
      <c r="Z111" s="5" t="s">
        <v>53</v>
      </c>
      <c r="AA111" s="20">
        <v>1427.4845955750338</v>
      </c>
    </row>
    <row r="112" spans="1:27" x14ac:dyDescent="0.35">
      <c r="A112" s="21" t="s">
        <v>55</v>
      </c>
      <c r="B112" s="21" t="s">
        <v>117</v>
      </c>
      <c r="C112" s="14" t="s">
        <v>13</v>
      </c>
      <c r="D112" s="5" t="s">
        <v>53</v>
      </c>
      <c r="E112" s="5" t="s">
        <v>53</v>
      </c>
      <c r="F112" s="5" t="s">
        <v>53</v>
      </c>
      <c r="G112" s="5" t="s">
        <v>53</v>
      </c>
      <c r="H112" s="5" t="s">
        <v>53</v>
      </c>
      <c r="I112" s="20">
        <v>2775.8562042868266</v>
      </c>
      <c r="J112" s="5" t="s">
        <v>53</v>
      </c>
      <c r="K112" s="5" t="s">
        <v>53</v>
      </c>
      <c r="L112" s="5" t="s">
        <v>53</v>
      </c>
      <c r="M112" s="5" t="s">
        <v>53</v>
      </c>
      <c r="N112" s="5" t="s">
        <v>53</v>
      </c>
      <c r="O112" s="5" t="s">
        <v>53</v>
      </c>
      <c r="P112" s="20">
        <v>2166.0493629233656</v>
      </c>
      <c r="Q112" s="5" t="s">
        <v>53</v>
      </c>
      <c r="R112" s="5" t="s">
        <v>53</v>
      </c>
      <c r="S112" s="5" t="s">
        <v>53</v>
      </c>
      <c r="T112" s="5" t="s">
        <v>53</v>
      </c>
      <c r="U112" s="5" t="s">
        <v>53</v>
      </c>
      <c r="V112" s="5" t="s">
        <v>53</v>
      </c>
      <c r="W112" s="5" t="s">
        <v>53</v>
      </c>
      <c r="X112" s="5" t="s">
        <v>53</v>
      </c>
      <c r="Y112" s="5" t="s">
        <v>53</v>
      </c>
      <c r="Z112" s="5" t="s">
        <v>53</v>
      </c>
      <c r="AA112" s="20">
        <v>619.656536894341</v>
      </c>
    </row>
    <row r="113" spans="1:27" x14ac:dyDescent="0.35">
      <c r="A113" s="21" t="s">
        <v>55</v>
      </c>
      <c r="B113" s="35" t="s">
        <v>117</v>
      </c>
      <c r="C113" s="14" t="s">
        <v>0</v>
      </c>
      <c r="D113" s="5" t="s">
        <v>53</v>
      </c>
      <c r="E113" s="5" t="s">
        <v>53</v>
      </c>
      <c r="F113" s="5" t="s">
        <v>53</v>
      </c>
      <c r="G113" s="5" t="s">
        <v>53</v>
      </c>
      <c r="H113" s="5" t="s">
        <v>53</v>
      </c>
      <c r="I113" s="20">
        <v>2739.8466963901164</v>
      </c>
      <c r="J113" s="5" t="s">
        <v>53</v>
      </c>
      <c r="K113" s="5" t="s">
        <v>53</v>
      </c>
      <c r="L113" s="5" t="s">
        <v>53</v>
      </c>
      <c r="M113" s="5" t="s">
        <v>53</v>
      </c>
      <c r="N113" s="5" t="s">
        <v>53</v>
      </c>
      <c r="O113" s="5" t="s">
        <v>53</v>
      </c>
      <c r="P113" s="20">
        <v>2122.600073277878</v>
      </c>
      <c r="Q113" s="5" t="s">
        <v>53</v>
      </c>
      <c r="R113" s="5" t="s">
        <v>53</v>
      </c>
      <c r="S113" s="5" t="s">
        <v>53</v>
      </c>
      <c r="T113" s="5" t="s">
        <v>53</v>
      </c>
      <c r="U113" s="5" t="s">
        <v>53</v>
      </c>
      <c r="V113" s="5" t="s">
        <v>53</v>
      </c>
      <c r="W113" s="5" t="s">
        <v>53</v>
      </c>
      <c r="X113" s="5" t="s">
        <v>53</v>
      </c>
      <c r="Y113" s="5" t="s">
        <v>53</v>
      </c>
      <c r="Z113" s="5" t="s">
        <v>53</v>
      </c>
      <c r="AA113" s="20">
        <v>629.08112176074053</v>
      </c>
    </row>
    <row r="114" spans="1:27" x14ac:dyDescent="0.35">
      <c r="A114" s="21" t="s">
        <v>55</v>
      </c>
      <c r="B114" s="21" t="s">
        <v>117</v>
      </c>
      <c r="C114" s="14" t="s">
        <v>1</v>
      </c>
      <c r="D114" s="5" t="s">
        <v>53</v>
      </c>
      <c r="E114" s="5" t="s">
        <v>53</v>
      </c>
      <c r="F114" s="5" t="s">
        <v>53</v>
      </c>
      <c r="G114" s="5" t="s">
        <v>53</v>
      </c>
      <c r="H114" s="5" t="s">
        <v>53</v>
      </c>
      <c r="I114" s="20">
        <v>2979.9940617942907</v>
      </c>
      <c r="J114" s="5" t="s">
        <v>53</v>
      </c>
      <c r="K114" s="5" t="s">
        <v>53</v>
      </c>
      <c r="L114" s="5" t="s">
        <v>53</v>
      </c>
      <c r="M114" s="5" t="s">
        <v>53</v>
      </c>
      <c r="N114" s="5" t="s">
        <v>53</v>
      </c>
      <c r="O114" s="5" t="s">
        <v>53</v>
      </c>
      <c r="P114" s="20">
        <v>2223.1974020005555</v>
      </c>
      <c r="Q114" s="5" t="s">
        <v>53</v>
      </c>
      <c r="R114" s="5" t="s">
        <v>53</v>
      </c>
      <c r="S114" s="5" t="s">
        <v>53</v>
      </c>
      <c r="T114" s="5" t="s">
        <v>53</v>
      </c>
      <c r="U114" s="5" t="s">
        <v>53</v>
      </c>
      <c r="V114" s="5" t="s">
        <v>53</v>
      </c>
      <c r="W114" s="5" t="s">
        <v>53</v>
      </c>
      <c r="X114" s="5" t="s">
        <v>53</v>
      </c>
      <c r="Y114" s="5" t="s">
        <v>53</v>
      </c>
      <c r="Z114" s="5" t="s">
        <v>53</v>
      </c>
      <c r="AA114" s="20">
        <v>638.43542733950153</v>
      </c>
    </row>
    <row r="115" spans="1:27" x14ac:dyDescent="0.35">
      <c r="A115" s="21" t="s">
        <v>55</v>
      </c>
      <c r="B115" s="35" t="s">
        <v>117</v>
      </c>
      <c r="C115" s="14" t="s">
        <v>2</v>
      </c>
      <c r="D115" s="5" t="s">
        <v>53</v>
      </c>
      <c r="E115" s="5" t="s">
        <v>53</v>
      </c>
      <c r="F115" s="5" t="s">
        <v>53</v>
      </c>
      <c r="G115" s="5" t="s">
        <v>53</v>
      </c>
      <c r="H115" s="5" t="s">
        <v>53</v>
      </c>
      <c r="I115" s="20">
        <v>3201.0078305093944</v>
      </c>
      <c r="J115" s="5" t="s">
        <v>53</v>
      </c>
      <c r="K115" s="5" t="s">
        <v>53</v>
      </c>
      <c r="L115" s="5" t="s">
        <v>53</v>
      </c>
      <c r="M115" s="5" t="s">
        <v>53</v>
      </c>
      <c r="N115" s="5" t="s">
        <v>53</v>
      </c>
      <c r="O115" s="5" t="s">
        <v>53</v>
      </c>
      <c r="P115" s="20">
        <v>2314.4639537318817</v>
      </c>
      <c r="Q115" s="5" t="s">
        <v>53</v>
      </c>
      <c r="R115" s="5" t="s">
        <v>53</v>
      </c>
      <c r="S115" s="5" t="s">
        <v>53</v>
      </c>
      <c r="T115" s="5" t="s">
        <v>53</v>
      </c>
      <c r="U115" s="5" t="s">
        <v>53</v>
      </c>
      <c r="V115" s="5" t="s">
        <v>53</v>
      </c>
      <c r="W115" s="5" t="s">
        <v>53</v>
      </c>
      <c r="X115" s="5" t="s">
        <v>53</v>
      </c>
      <c r="Y115" s="5" t="s">
        <v>53</v>
      </c>
      <c r="Z115" s="5" t="s">
        <v>53</v>
      </c>
      <c r="AA115" s="20">
        <v>647.69994097308108</v>
      </c>
    </row>
    <row r="116" spans="1:27" x14ac:dyDescent="0.35">
      <c r="A116" s="21" t="s">
        <v>55</v>
      </c>
      <c r="B116" s="21" t="s">
        <v>117</v>
      </c>
      <c r="C116" s="14" t="s">
        <v>3</v>
      </c>
      <c r="D116" s="5" t="s">
        <v>53</v>
      </c>
      <c r="E116" s="5" t="s">
        <v>53</v>
      </c>
      <c r="F116" s="5" t="s">
        <v>53</v>
      </c>
      <c r="G116" s="5" t="s">
        <v>53</v>
      </c>
      <c r="H116" s="5" t="s">
        <v>53</v>
      </c>
      <c r="I116" s="20">
        <v>3358.0807408444084</v>
      </c>
      <c r="J116" s="5" t="s">
        <v>53</v>
      </c>
      <c r="K116" s="5" t="s">
        <v>53</v>
      </c>
      <c r="L116" s="5" t="s">
        <v>53</v>
      </c>
      <c r="M116" s="5" t="s">
        <v>53</v>
      </c>
      <c r="N116" s="5" t="s">
        <v>53</v>
      </c>
      <c r="O116" s="5" t="s">
        <v>53</v>
      </c>
      <c r="P116" s="20">
        <v>2373.2338007058711</v>
      </c>
      <c r="Q116" s="5" t="s">
        <v>53</v>
      </c>
      <c r="R116" s="5" t="s">
        <v>53</v>
      </c>
      <c r="S116" s="5" t="s">
        <v>53</v>
      </c>
      <c r="T116" s="5" t="s">
        <v>53</v>
      </c>
      <c r="U116" s="5" t="s">
        <v>53</v>
      </c>
      <c r="V116" s="5" t="s">
        <v>53</v>
      </c>
      <c r="W116" s="5" t="s">
        <v>53</v>
      </c>
      <c r="X116" s="5" t="s">
        <v>53</v>
      </c>
      <c r="Y116" s="5" t="s">
        <v>53</v>
      </c>
      <c r="Z116" s="5" t="s">
        <v>53</v>
      </c>
      <c r="AA116" s="20">
        <v>656.08995250901023</v>
      </c>
    </row>
    <row r="117" spans="1:27" x14ac:dyDescent="0.35">
      <c r="A117" s="21" t="s">
        <v>55</v>
      </c>
      <c r="B117" s="35" t="s">
        <v>117</v>
      </c>
      <c r="C117" s="14" t="s">
        <v>4</v>
      </c>
      <c r="D117" s="5" t="s">
        <v>53</v>
      </c>
      <c r="E117" s="5" t="s">
        <v>53</v>
      </c>
      <c r="F117" s="5" t="s">
        <v>53</v>
      </c>
      <c r="G117" s="5" t="s">
        <v>53</v>
      </c>
      <c r="H117" s="5" t="s">
        <v>53</v>
      </c>
      <c r="I117" s="20">
        <v>3402.4487205094865</v>
      </c>
      <c r="J117" s="5" t="s">
        <v>53</v>
      </c>
      <c r="K117" s="5" t="s">
        <v>53</v>
      </c>
      <c r="L117" s="5" t="s">
        <v>53</v>
      </c>
      <c r="M117" s="5" t="s">
        <v>53</v>
      </c>
      <c r="N117" s="5" t="s">
        <v>53</v>
      </c>
      <c r="O117" s="5" t="s">
        <v>53</v>
      </c>
      <c r="P117" s="20">
        <v>2373.5367170967788</v>
      </c>
      <c r="Q117" s="5" t="s">
        <v>53</v>
      </c>
      <c r="R117" s="5" t="s">
        <v>53</v>
      </c>
      <c r="S117" s="5" t="s">
        <v>53</v>
      </c>
      <c r="T117" s="5" t="s">
        <v>53</v>
      </c>
      <c r="U117" s="5" t="s">
        <v>53</v>
      </c>
      <c r="V117" s="5" t="s">
        <v>53</v>
      </c>
      <c r="W117" s="5" t="s">
        <v>53</v>
      </c>
      <c r="X117" s="5" t="s">
        <v>53</v>
      </c>
      <c r="Y117" s="5" t="s">
        <v>53</v>
      </c>
      <c r="Z117" s="5" t="s">
        <v>53</v>
      </c>
      <c r="AA117" s="20">
        <v>663.29278401790725</v>
      </c>
    </row>
    <row r="118" spans="1:27" x14ac:dyDescent="0.35">
      <c r="A118" s="21" t="s">
        <v>55</v>
      </c>
      <c r="B118" s="21" t="s">
        <v>117</v>
      </c>
      <c r="C118" s="14" t="s">
        <v>5</v>
      </c>
      <c r="D118" s="5" t="s">
        <v>53</v>
      </c>
      <c r="E118" s="5" t="s">
        <v>53</v>
      </c>
      <c r="F118" s="5" t="s">
        <v>53</v>
      </c>
      <c r="G118" s="5" t="s">
        <v>53</v>
      </c>
      <c r="H118" s="5" t="s">
        <v>53</v>
      </c>
      <c r="I118" s="20">
        <v>3306.8488358835057</v>
      </c>
      <c r="J118" s="5" t="s">
        <v>53</v>
      </c>
      <c r="K118" s="5" t="s">
        <v>53</v>
      </c>
      <c r="L118" s="5" t="s">
        <v>53</v>
      </c>
      <c r="M118" s="5" t="s">
        <v>53</v>
      </c>
      <c r="N118" s="5" t="s">
        <v>53</v>
      </c>
      <c r="O118" s="5" t="s">
        <v>53</v>
      </c>
      <c r="P118" s="20">
        <v>2301.2166789303628</v>
      </c>
      <c r="Q118" s="5" t="s">
        <v>53</v>
      </c>
      <c r="R118" s="5" t="s">
        <v>53</v>
      </c>
      <c r="S118" s="5" t="s">
        <v>53</v>
      </c>
      <c r="T118" s="5" t="s">
        <v>53</v>
      </c>
      <c r="U118" s="5" t="s">
        <v>53</v>
      </c>
      <c r="V118" s="5" t="s">
        <v>53</v>
      </c>
      <c r="W118" s="5" t="s">
        <v>53</v>
      </c>
      <c r="X118" s="5" t="s">
        <v>53</v>
      </c>
      <c r="Y118" s="5" t="s">
        <v>53</v>
      </c>
      <c r="Z118" s="5" t="s">
        <v>53</v>
      </c>
      <c r="AA118" s="20">
        <v>671.03060102844177</v>
      </c>
    </row>
    <row r="119" spans="1:27" x14ac:dyDescent="0.35">
      <c r="A119" s="21" t="s">
        <v>55</v>
      </c>
      <c r="B119" s="35" t="s">
        <v>117</v>
      </c>
      <c r="C119" s="14" t="s">
        <v>6</v>
      </c>
      <c r="D119" s="5" t="s">
        <v>53</v>
      </c>
      <c r="E119" s="5" t="s">
        <v>53</v>
      </c>
      <c r="F119" s="5" t="s">
        <v>53</v>
      </c>
      <c r="G119" s="5" t="s">
        <v>53</v>
      </c>
      <c r="H119" s="5" t="s">
        <v>53</v>
      </c>
      <c r="I119" s="20">
        <v>3084.9166798612059</v>
      </c>
      <c r="J119" s="5" t="s">
        <v>53</v>
      </c>
      <c r="K119" s="5" t="s">
        <v>53</v>
      </c>
      <c r="L119" s="5" t="s">
        <v>53</v>
      </c>
      <c r="M119" s="5" t="s">
        <v>53</v>
      </c>
      <c r="N119" s="5" t="s">
        <v>53</v>
      </c>
      <c r="O119" s="5" t="s">
        <v>53</v>
      </c>
      <c r="P119" s="20">
        <v>2164.7714954525122</v>
      </c>
      <c r="Q119" s="5" t="s">
        <v>53</v>
      </c>
      <c r="R119" s="5" t="s">
        <v>53</v>
      </c>
      <c r="S119" s="5" t="s">
        <v>53</v>
      </c>
      <c r="T119" s="5" t="s">
        <v>53</v>
      </c>
      <c r="U119" s="5" t="s">
        <v>53</v>
      </c>
      <c r="V119" s="5" t="s">
        <v>53</v>
      </c>
      <c r="W119" s="5" t="s">
        <v>53</v>
      </c>
      <c r="X119" s="5" t="s">
        <v>53</v>
      </c>
      <c r="Y119" s="5" t="s">
        <v>53</v>
      </c>
      <c r="Z119" s="5" t="s">
        <v>53</v>
      </c>
      <c r="AA119" s="20">
        <v>677.32915134125244</v>
      </c>
    </row>
    <row r="120" spans="1:27" x14ac:dyDescent="0.35">
      <c r="A120" s="21" t="s">
        <v>55</v>
      </c>
      <c r="B120" s="21" t="s">
        <v>117</v>
      </c>
      <c r="C120" s="14" t="s">
        <v>7</v>
      </c>
      <c r="D120" s="5" t="s">
        <v>53</v>
      </c>
      <c r="E120" s="5" t="s">
        <v>53</v>
      </c>
      <c r="F120" s="5" t="s">
        <v>53</v>
      </c>
      <c r="G120" s="5" t="s">
        <v>53</v>
      </c>
      <c r="H120" s="5" t="s">
        <v>53</v>
      </c>
      <c r="I120" s="20">
        <v>2765.1458779895997</v>
      </c>
      <c r="J120" s="5" t="s">
        <v>53</v>
      </c>
      <c r="K120" s="5" t="s">
        <v>53</v>
      </c>
      <c r="L120" s="5" t="s">
        <v>53</v>
      </c>
      <c r="M120" s="5" t="s">
        <v>53</v>
      </c>
      <c r="N120" s="5" t="s">
        <v>53</v>
      </c>
      <c r="O120" s="5" t="s">
        <v>53</v>
      </c>
      <c r="P120" s="20">
        <v>1977.3721965843117</v>
      </c>
      <c r="Q120" s="5" t="s">
        <v>53</v>
      </c>
      <c r="R120" s="5" t="s">
        <v>53</v>
      </c>
      <c r="S120" s="5" t="s">
        <v>53</v>
      </c>
      <c r="T120" s="5" t="s">
        <v>53</v>
      </c>
      <c r="U120" s="5" t="s">
        <v>53</v>
      </c>
      <c r="V120" s="5" t="s">
        <v>53</v>
      </c>
      <c r="W120" s="5" t="s">
        <v>53</v>
      </c>
      <c r="X120" s="5" t="s">
        <v>53</v>
      </c>
      <c r="Y120" s="5" t="s">
        <v>53</v>
      </c>
      <c r="Z120" s="5" t="s">
        <v>53</v>
      </c>
      <c r="AA120" s="20">
        <v>683.74776975407201</v>
      </c>
    </row>
    <row r="121" spans="1:27" x14ac:dyDescent="0.35">
      <c r="A121" s="21" t="s">
        <v>55</v>
      </c>
      <c r="B121" s="35" t="s">
        <v>117</v>
      </c>
      <c r="C121" s="14" t="s">
        <v>8</v>
      </c>
      <c r="D121" s="5" t="s">
        <v>53</v>
      </c>
      <c r="E121" s="5" t="s">
        <v>53</v>
      </c>
      <c r="F121" s="5" t="s">
        <v>53</v>
      </c>
      <c r="G121" s="5" t="s">
        <v>53</v>
      </c>
      <c r="H121" s="5" t="s">
        <v>53</v>
      </c>
      <c r="I121" s="20">
        <v>2407.0597010985084</v>
      </c>
      <c r="J121" s="5" t="s">
        <v>53</v>
      </c>
      <c r="K121" s="5" t="s">
        <v>53</v>
      </c>
      <c r="L121" s="5" t="s">
        <v>53</v>
      </c>
      <c r="M121" s="5" t="s">
        <v>53</v>
      </c>
      <c r="N121" s="5" t="s">
        <v>53</v>
      </c>
      <c r="O121" s="5" t="s">
        <v>53</v>
      </c>
      <c r="P121" s="20">
        <v>1771.0314359321883</v>
      </c>
      <c r="Q121" s="5" t="s">
        <v>53</v>
      </c>
      <c r="R121" s="5" t="s">
        <v>53</v>
      </c>
      <c r="S121" s="5" t="s">
        <v>53</v>
      </c>
      <c r="T121" s="5" t="s">
        <v>53</v>
      </c>
      <c r="U121" s="5" t="s">
        <v>53</v>
      </c>
      <c r="V121" s="5" t="s">
        <v>53</v>
      </c>
      <c r="W121" s="5" t="s">
        <v>53</v>
      </c>
      <c r="X121" s="5" t="s">
        <v>53</v>
      </c>
      <c r="Y121" s="5" t="s">
        <v>53</v>
      </c>
      <c r="Z121" s="5" t="s">
        <v>53</v>
      </c>
      <c r="AA121" s="20">
        <v>690.29484168245733</v>
      </c>
    </row>
    <row r="122" spans="1:27" x14ac:dyDescent="0.35">
      <c r="A122" s="21" t="s">
        <v>56</v>
      </c>
      <c r="B122" s="21" t="s">
        <v>9</v>
      </c>
      <c r="C122" s="14" t="s">
        <v>13</v>
      </c>
      <c r="D122" s="5" t="s">
        <v>53</v>
      </c>
      <c r="E122" s="5" t="s">
        <v>53</v>
      </c>
      <c r="F122" s="5" t="s">
        <v>53</v>
      </c>
      <c r="G122" s="5" t="s">
        <v>53</v>
      </c>
      <c r="H122" s="5" t="s">
        <v>53</v>
      </c>
      <c r="I122" s="20">
        <v>6250.2724137543437</v>
      </c>
      <c r="J122" s="5" t="s">
        <v>53</v>
      </c>
      <c r="K122" s="5" t="s">
        <v>53</v>
      </c>
      <c r="L122" s="5" t="s">
        <v>53</v>
      </c>
      <c r="M122" s="5" t="s">
        <v>53</v>
      </c>
      <c r="N122" s="5" t="s">
        <v>53</v>
      </c>
      <c r="O122" s="5" t="s">
        <v>53</v>
      </c>
      <c r="P122" s="20">
        <v>5014.1106036444853</v>
      </c>
      <c r="Q122" s="5" t="s">
        <v>53</v>
      </c>
      <c r="R122" s="5" t="s">
        <v>53</v>
      </c>
      <c r="S122" s="5" t="s">
        <v>53</v>
      </c>
      <c r="T122" s="5" t="s">
        <v>53</v>
      </c>
      <c r="U122" s="5" t="s">
        <v>53</v>
      </c>
      <c r="V122" s="5" t="s">
        <v>53</v>
      </c>
      <c r="W122" s="5" t="s">
        <v>53</v>
      </c>
      <c r="X122" s="5" t="s">
        <v>53</v>
      </c>
      <c r="Y122" s="5" t="s">
        <v>53</v>
      </c>
      <c r="Z122" s="5" t="s">
        <v>53</v>
      </c>
      <c r="AA122" s="20">
        <v>1621.3766605977153</v>
      </c>
    </row>
    <row r="123" spans="1:27" x14ac:dyDescent="0.35">
      <c r="A123" s="21" t="s">
        <v>56</v>
      </c>
      <c r="B123" s="35" t="s">
        <v>9</v>
      </c>
      <c r="C123" s="14" t="s">
        <v>0</v>
      </c>
      <c r="D123" s="5" t="s">
        <v>53</v>
      </c>
      <c r="E123" s="5" t="s">
        <v>53</v>
      </c>
      <c r="F123" s="5" t="s">
        <v>53</v>
      </c>
      <c r="G123" s="5" t="s">
        <v>53</v>
      </c>
      <c r="H123" s="5" t="s">
        <v>53</v>
      </c>
      <c r="I123" s="20">
        <v>7375.2076925883584</v>
      </c>
      <c r="J123" s="5" t="s">
        <v>53</v>
      </c>
      <c r="K123" s="5" t="s">
        <v>53</v>
      </c>
      <c r="L123" s="5" t="s">
        <v>53</v>
      </c>
      <c r="M123" s="5" t="s">
        <v>53</v>
      </c>
      <c r="N123" s="5" t="s">
        <v>53</v>
      </c>
      <c r="O123" s="5" t="s">
        <v>53</v>
      </c>
      <c r="P123" s="20">
        <v>5610.3677713441248</v>
      </c>
      <c r="Q123" s="5" t="s">
        <v>53</v>
      </c>
      <c r="R123" s="5" t="s">
        <v>53</v>
      </c>
      <c r="S123" s="5" t="s">
        <v>53</v>
      </c>
      <c r="T123" s="5" t="s">
        <v>53</v>
      </c>
      <c r="U123" s="5" t="s">
        <v>53</v>
      </c>
      <c r="V123" s="5" t="s">
        <v>53</v>
      </c>
      <c r="W123" s="5" t="s">
        <v>53</v>
      </c>
      <c r="X123" s="5" t="s">
        <v>53</v>
      </c>
      <c r="Y123" s="5" t="s">
        <v>53</v>
      </c>
      <c r="Z123" s="5" t="s">
        <v>53</v>
      </c>
      <c r="AA123" s="20">
        <v>1692.149924934246</v>
      </c>
    </row>
    <row r="124" spans="1:27" x14ac:dyDescent="0.35">
      <c r="A124" s="21" t="s">
        <v>56</v>
      </c>
      <c r="B124" s="21" t="s">
        <v>9</v>
      </c>
      <c r="C124" s="14" t="s">
        <v>1</v>
      </c>
      <c r="D124" s="5" t="s">
        <v>53</v>
      </c>
      <c r="E124" s="5" t="s">
        <v>53</v>
      </c>
      <c r="F124" s="5" t="s">
        <v>53</v>
      </c>
      <c r="G124" s="5" t="s">
        <v>53</v>
      </c>
      <c r="H124" s="5" t="s">
        <v>53</v>
      </c>
      <c r="I124" s="20">
        <v>8767.7258838948492</v>
      </c>
      <c r="J124" s="5" t="s">
        <v>53</v>
      </c>
      <c r="K124" s="5" t="s">
        <v>53</v>
      </c>
      <c r="L124" s="5" t="s">
        <v>53</v>
      </c>
      <c r="M124" s="5" t="s">
        <v>53</v>
      </c>
      <c r="N124" s="5" t="s">
        <v>53</v>
      </c>
      <c r="O124" s="5" t="s">
        <v>53</v>
      </c>
      <c r="P124" s="20">
        <v>6344.3684110690992</v>
      </c>
      <c r="Q124" s="5" t="s">
        <v>53</v>
      </c>
      <c r="R124" s="5" t="s">
        <v>53</v>
      </c>
      <c r="S124" s="5" t="s">
        <v>53</v>
      </c>
      <c r="T124" s="5" t="s">
        <v>53</v>
      </c>
      <c r="U124" s="5" t="s">
        <v>53</v>
      </c>
      <c r="V124" s="5" t="s">
        <v>53</v>
      </c>
      <c r="W124" s="5" t="s">
        <v>53</v>
      </c>
      <c r="X124" s="5" t="s">
        <v>53</v>
      </c>
      <c r="Y124" s="5" t="s">
        <v>53</v>
      </c>
      <c r="Z124" s="5" t="s">
        <v>53</v>
      </c>
      <c r="AA124" s="20">
        <v>1765.3733872358559</v>
      </c>
    </row>
    <row r="125" spans="1:27" x14ac:dyDescent="0.35">
      <c r="A125" s="21" t="s">
        <v>56</v>
      </c>
      <c r="B125" s="35" t="s">
        <v>9</v>
      </c>
      <c r="C125" s="14" t="s">
        <v>2</v>
      </c>
      <c r="D125" s="5" t="s">
        <v>53</v>
      </c>
      <c r="E125" s="5" t="s">
        <v>53</v>
      </c>
      <c r="F125" s="5" t="s">
        <v>53</v>
      </c>
      <c r="G125" s="5" t="s">
        <v>53</v>
      </c>
      <c r="H125" s="5" t="s">
        <v>53</v>
      </c>
      <c r="I125" s="20">
        <v>10405.879996913978</v>
      </c>
      <c r="J125" s="5" t="s">
        <v>53</v>
      </c>
      <c r="K125" s="5" t="s">
        <v>53</v>
      </c>
      <c r="L125" s="5" t="s">
        <v>53</v>
      </c>
      <c r="M125" s="5" t="s">
        <v>53</v>
      </c>
      <c r="N125" s="5" t="s">
        <v>53</v>
      </c>
      <c r="O125" s="5" t="s">
        <v>53</v>
      </c>
      <c r="P125" s="20">
        <v>7204.7521153140715</v>
      </c>
      <c r="Q125" s="5" t="s">
        <v>53</v>
      </c>
      <c r="R125" s="5" t="s">
        <v>53</v>
      </c>
      <c r="S125" s="5" t="s">
        <v>53</v>
      </c>
      <c r="T125" s="5" t="s">
        <v>53</v>
      </c>
      <c r="U125" s="5" t="s">
        <v>53</v>
      </c>
      <c r="V125" s="5" t="s">
        <v>53</v>
      </c>
      <c r="W125" s="5" t="s">
        <v>53</v>
      </c>
      <c r="X125" s="5" t="s">
        <v>53</v>
      </c>
      <c r="Y125" s="5" t="s">
        <v>53</v>
      </c>
      <c r="Z125" s="5" t="s">
        <v>53</v>
      </c>
      <c r="AA125" s="20">
        <v>1841.0981736623307</v>
      </c>
    </row>
    <row r="126" spans="1:27" x14ac:dyDescent="0.35">
      <c r="A126" s="21" t="s">
        <v>56</v>
      </c>
      <c r="B126" s="21" t="s">
        <v>9</v>
      </c>
      <c r="C126" s="14" t="s">
        <v>3</v>
      </c>
      <c r="D126" s="5" t="s">
        <v>53</v>
      </c>
      <c r="E126" s="5" t="s">
        <v>53</v>
      </c>
      <c r="F126" s="5" t="s">
        <v>53</v>
      </c>
      <c r="G126" s="5" t="s">
        <v>53</v>
      </c>
      <c r="H126" s="5" t="s">
        <v>53</v>
      </c>
      <c r="I126" s="20">
        <v>12728.300573852848</v>
      </c>
      <c r="J126" s="5" t="s">
        <v>53</v>
      </c>
      <c r="K126" s="5" t="s">
        <v>53</v>
      </c>
      <c r="L126" s="5" t="s">
        <v>53</v>
      </c>
      <c r="M126" s="5" t="s">
        <v>53</v>
      </c>
      <c r="N126" s="5" t="s">
        <v>53</v>
      </c>
      <c r="O126" s="5" t="s">
        <v>53</v>
      </c>
      <c r="P126" s="20">
        <v>8416.121275323927</v>
      </c>
      <c r="Q126" s="5" t="s">
        <v>53</v>
      </c>
      <c r="R126" s="5" t="s">
        <v>53</v>
      </c>
      <c r="S126" s="5" t="s">
        <v>53</v>
      </c>
      <c r="T126" s="5" t="s">
        <v>53</v>
      </c>
      <c r="U126" s="5" t="s">
        <v>53</v>
      </c>
      <c r="V126" s="5" t="s">
        <v>53</v>
      </c>
      <c r="W126" s="5" t="s">
        <v>53</v>
      </c>
      <c r="X126" s="5" t="s">
        <v>53</v>
      </c>
      <c r="Y126" s="5" t="s">
        <v>53</v>
      </c>
      <c r="Z126" s="5" t="s">
        <v>53</v>
      </c>
      <c r="AA126" s="20">
        <v>1917.0596333065648</v>
      </c>
    </row>
    <row r="127" spans="1:27" x14ac:dyDescent="0.35">
      <c r="A127" s="21" t="s">
        <v>56</v>
      </c>
      <c r="B127" s="35" t="s">
        <v>9</v>
      </c>
      <c r="C127" s="14" t="s">
        <v>4</v>
      </c>
      <c r="D127" s="5" t="s">
        <v>53</v>
      </c>
      <c r="E127" s="5" t="s">
        <v>53</v>
      </c>
      <c r="F127" s="5" t="s">
        <v>53</v>
      </c>
      <c r="G127" s="5" t="s">
        <v>53</v>
      </c>
      <c r="H127" s="5" t="s">
        <v>53</v>
      </c>
      <c r="I127" s="20">
        <v>15774.671137389825</v>
      </c>
      <c r="J127" s="5" t="s">
        <v>53</v>
      </c>
      <c r="K127" s="5" t="s">
        <v>53</v>
      </c>
      <c r="L127" s="5" t="s">
        <v>53</v>
      </c>
      <c r="M127" s="5" t="s">
        <v>53</v>
      </c>
      <c r="N127" s="5" t="s">
        <v>53</v>
      </c>
      <c r="O127" s="5" t="s">
        <v>53</v>
      </c>
      <c r="P127" s="20">
        <v>9998.4020072643561</v>
      </c>
      <c r="Q127" s="5" t="s">
        <v>53</v>
      </c>
      <c r="R127" s="5" t="s">
        <v>53</v>
      </c>
      <c r="S127" s="5" t="s">
        <v>53</v>
      </c>
      <c r="T127" s="5" t="s">
        <v>53</v>
      </c>
      <c r="U127" s="5" t="s">
        <v>53</v>
      </c>
      <c r="V127" s="5" t="s">
        <v>53</v>
      </c>
      <c r="W127" s="5" t="s">
        <v>53</v>
      </c>
      <c r="X127" s="5" t="s">
        <v>53</v>
      </c>
      <c r="Y127" s="5" t="s">
        <v>53</v>
      </c>
      <c r="Z127" s="5" t="s">
        <v>53</v>
      </c>
      <c r="AA127" s="20">
        <v>1992.4178967151699</v>
      </c>
    </row>
    <row r="128" spans="1:27" x14ac:dyDescent="0.35">
      <c r="A128" s="21" t="s">
        <v>56</v>
      </c>
      <c r="B128" s="21" t="s">
        <v>9</v>
      </c>
      <c r="C128" s="14" t="s">
        <v>5</v>
      </c>
      <c r="D128" s="5" t="s">
        <v>53</v>
      </c>
      <c r="E128" s="5" t="s">
        <v>53</v>
      </c>
      <c r="F128" s="5" t="s">
        <v>53</v>
      </c>
      <c r="G128" s="5" t="s">
        <v>53</v>
      </c>
      <c r="H128" s="5" t="s">
        <v>53</v>
      </c>
      <c r="I128" s="20">
        <v>20428.245561484582</v>
      </c>
      <c r="J128" s="5" t="s">
        <v>53</v>
      </c>
      <c r="K128" s="5" t="s">
        <v>53</v>
      </c>
      <c r="L128" s="5" t="s">
        <v>53</v>
      </c>
      <c r="M128" s="5" t="s">
        <v>53</v>
      </c>
      <c r="N128" s="5" t="s">
        <v>53</v>
      </c>
      <c r="O128" s="5" t="s">
        <v>53</v>
      </c>
      <c r="P128" s="20">
        <v>12412.669133523177</v>
      </c>
      <c r="Q128" s="5" t="s">
        <v>53</v>
      </c>
      <c r="R128" s="5" t="s">
        <v>53</v>
      </c>
      <c r="S128" s="5" t="s">
        <v>53</v>
      </c>
      <c r="T128" s="5" t="s">
        <v>53</v>
      </c>
      <c r="U128" s="5" t="s">
        <v>53</v>
      </c>
      <c r="V128" s="5" t="s">
        <v>53</v>
      </c>
      <c r="W128" s="5" t="s">
        <v>53</v>
      </c>
      <c r="X128" s="5" t="s">
        <v>53</v>
      </c>
      <c r="Y128" s="5" t="s">
        <v>53</v>
      </c>
      <c r="Z128" s="5" t="s">
        <v>53</v>
      </c>
      <c r="AA128" s="20">
        <v>2072.0737739315991</v>
      </c>
    </row>
    <row r="129" spans="1:27" x14ac:dyDescent="0.35">
      <c r="A129" s="21" t="s">
        <v>56</v>
      </c>
      <c r="B129" s="35" t="s">
        <v>9</v>
      </c>
      <c r="C129" s="14" t="s">
        <v>6</v>
      </c>
      <c r="D129" s="5" t="s">
        <v>53</v>
      </c>
      <c r="E129" s="5" t="s">
        <v>53</v>
      </c>
      <c r="F129" s="5" t="s">
        <v>53</v>
      </c>
      <c r="G129" s="5" t="s">
        <v>53</v>
      </c>
      <c r="H129" s="5" t="s">
        <v>53</v>
      </c>
      <c r="I129" s="20">
        <v>21689.57020893343</v>
      </c>
      <c r="J129" s="5" t="s">
        <v>53</v>
      </c>
      <c r="K129" s="5" t="s">
        <v>53</v>
      </c>
      <c r="L129" s="5" t="s">
        <v>53</v>
      </c>
      <c r="M129" s="5" t="s">
        <v>53</v>
      </c>
      <c r="N129" s="5" t="s">
        <v>53</v>
      </c>
      <c r="O129" s="5" t="s">
        <v>53</v>
      </c>
      <c r="P129" s="20">
        <v>13069.248760454424</v>
      </c>
      <c r="Q129" s="5" t="s">
        <v>53</v>
      </c>
      <c r="R129" s="5" t="s">
        <v>53</v>
      </c>
      <c r="S129" s="5" t="s">
        <v>53</v>
      </c>
      <c r="T129" s="5" t="s">
        <v>53</v>
      </c>
      <c r="U129" s="5" t="s">
        <v>53</v>
      </c>
      <c r="V129" s="5" t="s">
        <v>53</v>
      </c>
      <c r="W129" s="5" t="s">
        <v>53</v>
      </c>
      <c r="X129" s="5" t="s">
        <v>53</v>
      </c>
      <c r="Y129" s="5" t="s">
        <v>53</v>
      </c>
      <c r="Z129" s="5" t="s">
        <v>53</v>
      </c>
      <c r="AA129" s="20">
        <v>2150.1645000820258</v>
      </c>
    </row>
    <row r="130" spans="1:27" x14ac:dyDescent="0.35">
      <c r="A130" s="21" t="s">
        <v>56</v>
      </c>
      <c r="B130" s="21" t="s">
        <v>9</v>
      </c>
      <c r="C130" s="14" t="s">
        <v>7</v>
      </c>
      <c r="D130" s="5" t="s">
        <v>53</v>
      </c>
      <c r="E130" s="5" t="s">
        <v>53</v>
      </c>
      <c r="F130" s="5" t="s">
        <v>53</v>
      </c>
      <c r="G130" s="5" t="s">
        <v>53</v>
      </c>
      <c r="H130" s="5" t="s">
        <v>53</v>
      </c>
      <c r="I130" s="20">
        <v>20936.208545000667</v>
      </c>
      <c r="J130" s="5" t="s">
        <v>53</v>
      </c>
      <c r="K130" s="5" t="s">
        <v>53</v>
      </c>
      <c r="L130" s="5" t="s">
        <v>53</v>
      </c>
      <c r="M130" s="5" t="s">
        <v>53</v>
      </c>
      <c r="N130" s="5" t="s">
        <v>53</v>
      </c>
      <c r="O130" s="5" t="s">
        <v>53</v>
      </c>
      <c r="P130" s="20">
        <v>12684.373086545565</v>
      </c>
      <c r="Q130" s="5" t="s">
        <v>53</v>
      </c>
      <c r="R130" s="5" t="s">
        <v>53</v>
      </c>
      <c r="S130" s="5" t="s">
        <v>53</v>
      </c>
      <c r="T130" s="5" t="s">
        <v>53</v>
      </c>
      <c r="U130" s="5" t="s">
        <v>53</v>
      </c>
      <c r="V130" s="5" t="s">
        <v>53</v>
      </c>
      <c r="W130" s="5" t="s">
        <v>53</v>
      </c>
      <c r="X130" s="5" t="s">
        <v>53</v>
      </c>
      <c r="Y130" s="5" t="s">
        <v>53</v>
      </c>
      <c r="Z130" s="5" t="s">
        <v>53</v>
      </c>
      <c r="AA130" s="20">
        <v>2231.3714978345288</v>
      </c>
    </row>
    <row r="131" spans="1:27" x14ac:dyDescent="0.35">
      <c r="A131" s="21" t="s">
        <v>56</v>
      </c>
      <c r="B131" s="35" t="s">
        <v>9</v>
      </c>
      <c r="C131" s="14" t="s">
        <v>8</v>
      </c>
      <c r="D131" s="5" t="s">
        <v>53</v>
      </c>
      <c r="E131" s="5" t="s">
        <v>53</v>
      </c>
      <c r="F131" s="5" t="s">
        <v>53</v>
      </c>
      <c r="G131" s="5" t="s">
        <v>53</v>
      </c>
      <c r="H131" s="5" t="s">
        <v>53</v>
      </c>
      <c r="I131" s="20">
        <v>21046.911616736474</v>
      </c>
      <c r="J131" s="5" t="s">
        <v>53</v>
      </c>
      <c r="K131" s="5" t="s">
        <v>53</v>
      </c>
      <c r="L131" s="5" t="s">
        <v>53</v>
      </c>
      <c r="M131" s="5" t="s">
        <v>53</v>
      </c>
      <c r="N131" s="5" t="s">
        <v>53</v>
      </c>
      <c r="O131" s="5" t="s">
        <v>53</v>
      </c>
      <c r="P131" s="20">
        <v>12746.442698102035</v>
      </c>
      <c r="Q131" s="5" t="s">
        <v>53</v>
      </c>
      <c r="R131" s="5" t="s">
        <v>53</v>
      </c>
      <c r="S131" s="5" t="s">
        <v>53</v>
      </c>
      <c r="T131" s="5" t="s">
        <v>53</v>
      </c>
      <c r="U131" s="5" t="s">
        <v>53</v>
      </c>
      <c r="V131" s="5" t="s">
        <v>53</v>
      </c>
      <c r="W131" s="5" t="s">
        <v>53</v>
      </c>
      <c r="X131" s="5" t="s">
        <v>53</v>
      </c>
      <c r="Y131" s="5" t="s">
        <v>53</v>
      </c>
      <c r="Z131" s="5" t="s">
        <v>53</v>
      </c>
      <c r="AA131" s="20">
        <v>2316.038604480802</v>
      </c>
    </row>
    <row r="132" spans="1:27" x14ac:dyDescent="0.35">
      <c r="A132" s="21" t="s">
        <v>56</v>
      </c>
      <c r="B132" s="21" t="s">
        <v>116</v>
      </c>
      <c r="C132" s="14" t="s">
        <v>13</v>
      </c>
      <c r="D132" s="5" t="s">
        <v>53</v>
      </c>
      <c r="E132" s="5" t="s">
        <v>53</v>
      </c>
      <c r="F132" s="5" t="s">
        <v>53</v>
      </c>
      <c r="G132" s="5" t="s">
        <v>53</v>
      </c>
      <c r="H132" s="5" t="s">
        <v>53</v>
      </c>
      <c r="I132" s="20">
        <v>6496.5252430012388</v>
      </c>
      <c r="J132" s="5" t="s">
        <v>53</v>
      </c>
      <c r="K132" s="5" t="s">
        <v>53</v>
      </c>
      <c r="L132" s="5" t="s">
        <v>53</v>
      </c>
      <c r="M132" s="5" t="s">
        <v>53</v>
      </c>
      <c r="N132" s="5" t="s">
        <v>53</v>
      </c>
      <c r="O132" s="5" t="s">
        <v>53</v>
      </c>
      <c r="P132" s="20">
        <v>5395.0331732366685</v>
      </c>
      <c r="Q132" s="5" t="s">
        <v>53</v>
      </c>
      <c r="R132" s="5" t="s">
        <v>53</v>
      </c>
      <c r="S132" s="5" t="s">
        <v>53</v>
      </c>
      <c r="T132" s="5" t="s">
        <v>53</v>
      </c>
      <c r="U132" s="5" t="s">
        <v>53</v>
      </c>
      <c r="V132" s="5" t="s">
        <v>53</v>
      </c>
      <c r="W132" s="5" t="s">
        <v>53</v>
      </c>
      <c r="X132" s="5" t="s">
        <v>53</v>
      </c>
      <c r="Y132" s="5" t="s">
        <v>53</v>
      </c>
      <c r="Z132" s="5" t="s">
        <v>53</v>
      </c>
      <c r="AA132" s="20">
        <v>2238.7389922070984</v>
      </c>
    </row>
    <row r="133" spans="1:27" x14ac:dyDescent="0.35">
      <c r="A133" s="21" t="s">
        <v>56</v>
      </c>
      <c r="B133" s="35" t="s">
        <v>116</v>
      </c>
      <c r="C133" s="14" t="s">
        <v>0</v>
      </c>
      <c r="D133" s="5" t="s">
        <v>53</v>
      </c>
      <c r="E133" s="5" t="s">
        <v>53</v>
      </c>
      <c r="F133" s="5" t="s">
        <v>53</v>
      </c>
      <c r="G133" s="5" t="s">
        <v>53</v>
      </c>
      <c r="H133" s="5" t="s">
        <v>53</v>
      </c>
      <c r="I133" s="20">
        <v>7739.1168352938948</v>
      </c>
      <c r="J133" s="5" t="s">
        <v>53</v>
      </c>
      <c r="K133" s="5" t="s">
        <v>53</v>
      </c>
      <c r="L133" s="5" t="s">
        <v>53</v>
      </c>
      <c r="M133" s="5" t="s">
        <v>53</v>
      </c>
      <c r="N133" s="5" t="s">
        <v>53</v>
      </c>
      <c r="O133" s="5" t="s">
        <v>53</v>
      </c>
      <c r="P133" s="20">
        <v>6055.3861377827916</v>
      </c>
      <c r="Q133" s="5" t="s">
        <v>53</v>
      </c>
      <c r="R133" s="5" t="s">
        <v>53</v>
      </c>
      <c r="S133" s="5" t="s">
        <v>53</v>
      </c>
      <c r="T133" s="5" t="s">
        <v>53</v>
      </c>
      <c r="U133" s="5" t="s">
        <v>53</v>
      </c>
      <c r="V133" s="5" t="s">
        <v>53</v>
      </c>
      <c r="W133" s="5" t="s">
        <v>53</v>
      </c>
      <c r="X133" s="5" t="s">
        <v>53</v>
      </c>
      <c r="Y133" s="5" t="s">
        <v>53</v>
      </c>
      <c r="Z133" s="5" t="s">
        <v>53</v>
      </c>
      <c r="AA133" s="20">
        <v>2311.5091180704094</v>
      </c>
    </row>
    <row r="134" spans="1:27" x14ac:dyDescent="0.35">
      <c r="A134" s="21" t="s">
        <v>56</v>
      </c>
      <c r="B134" s="21" t="s">
        <v>116</v>
      </c>
      <c r="C134" s="14" t="s">
        <v>1</v>
      </c>
      <c r="D134" s="5" t="s">
        <v>53</v>
      </c>
      <c r="E134" s="5" t="s">
        <v>53</v>
      </c>
      <c r="F134" s="5" t="s">
        <v>53</v>
      </c>
      <c r="G134" s="5" t="s">
        <v>53</v>
      </c>
      <c r="H134" s="5" t="s">
        <v>53</v>
      </c>
      <c r="I134" s="20">
        <v>9463.3975354423255</v>
      </c>
      <c r="J134" s="5" t="s">
        <v>53</v>
      </c>
      <c r="K134" s="5" t="s">
        <v>53</v>
      </c>
      <c r="L134" s="5" t="s">
        <v>53</v>
      </c>
      <c r="M134" s="5" t="s">
        <v>53</v>
      </c>
      <c r="N134" s="5" t="s">
        <v>53</v>
      </c>
      <c r="O134" s="5" t="s">
        <v>53</v>
      </c>
      <c r="P134" s="20">
        <v>6969.9548999255821</v>
      </c>
      <c r="Q134" s="5" t="s">
        <v>53</v>
      </c>
      <c r="R134" s="5" t="s">
        <v>53</v>
      </c>
      <c r="S134" s="5" t="s">
        <v>53</v>
      </c>
      <c r="T134" s="5" t="s">
        <v>53</v>
      </c>
      <c r="U134" s="5" t="s">
        <v>53</v>
      </c>
      <c r="V134" s="5" t="s">
        <v>53</v>
      </c>
      <c r="W134" s="5" t="s">
        <v>53</v>
      </c>
      <c r="X134" s="5" t="s">
        <v>53</v>
      </c>
      <c r="Y134" s="5" t="s">
        <v>53</v>
      </c>
      <c r="Z134" s="5" t="s">
        <v>53</v>
      </c>
      <c r="AA134" s="20">
        <v>2392.5701472089322</v>
      </c>
    </row>
    <row r="135" spans="1:27" x14ac:dyDescent="0.35">
      <c r="A135" s="21" t="s">
        <v>56</v>
      </c>
      <c r="B135" s="35" t="s">
        <v>116</v>
      </c>
      <c r="C135" s="14" t="s">
        <v>2</v>
      </c>
      <c r="D135" s="5" t="s">
        <v>53</v>
      </c>
      <c r="E135" s="5" t="s">
        <v>53</v>
      </c>
      <c r="F135" s="5" t="s">
        <v>53</v>
      </c>
      <c r="G135" s="5" t="s">
        <v>53</v>
      </c>
      <c r="H135" s="5" t="s">
        <v>53</v>
      </c>
      <c r="I135" s="20">
        <v>11743.238309368531</v>
      </c>
      <c r="J135" s="5" t="s">
        <v>53</v>
      </c>
      <c r="K135" s="5" t="s">
        <v>53</v>
      </c>
      <c r="L135" s="5" t="s">
        <v>53</v>
      </c>
      <c r="M135" s="5" t="s">
        <v>53</v>
      </c>
      <c r="N135" s="5" t="s">
        <v>53</v>
      </c>
      <c r="O135" s="5" t="s">
        <v>53</v>
      </c>
      <c r="P135" s="20">
        <v>8171.1021476496244</v>
      </c>
      <c r="Q135" s="5" t="s">
        <v>53</v>
      </c>
      <c r="R135" s="5" t="s">
        <v>53</v>
      </c>
      <c r="S135" s="5" t="s">
        <v>53</v>
      </c>
      <c r="T135" s="5" t="s">
        <v>53</v>
      </c>
      <c r="U135" s="5" t="s">
        <v>53</v>
      </c>
      <c r="V135" s="5" t="s">
        <v>53</v>
      </c>
      <c r="W135" s="5" t="s">
        <v>53</v>
      </c>
      <c r="X135" s="5" t="s">
        <v>53</v>
      </c>
      <c r="Y135" s="5" t="s">
        <v>53</v>
      </c>
      <c r="Z135" s="5" t="s">
        <v>53</v>
      </c>
      <c r="AA135" s="20">
        <v>2475.5482681721787</v>
      </c>
    </row>
    <row r="136" spans="1:27" x14ac:dyDescent="0.35">
      <c r="A136" s="21" t="s">
        <v>56</v>
      </c>
      <c r="B136" s="21" t="s">
        <v>116</v>
      </c>
      <c r="C136" s="14" t="s">
        <v>3</v>
      </c>
      <c r="D136" s="5" t="s">
        <v>53</v>
      </c>
      <c r="E136" s="5" t="s">
        <v>53</v>
      </c>
      <c r="F136" s="5" t="s">
        <v>53</v>
      </c>
      <c r="G136" s="5" t="s">
        <v>53</v>
      </c>
      <c r="H136" s="5" t="s">
        <v>53</v>
      </c>
      <c r="I136" s="20">
        <v>14593.709789477274</v>
      </c>
      <c r="J136" s="5" t="s">
        <v>53</v>
      </c>
      <c r="K136" s="5" t="s">
        <v>53</v>
      </c>
      <c r="L136" s="5" t="s">
        <v>53</v>
      </c>
      <c r="M136" s="5" t="s">
        <v>53</v>
      </c>
      <c r="N136" s="5" t="s">
        <v>53</v>
      </c>
      <c r="O136" s="5" t="s">
        <v>53</v>
      </c>
      <c r="P136" s="20">
        <v>9664.1391628284182</v>
      </c>
      <c r="Q136" s="5" t="s">
        <v>53</v>
      </c>
      <c r="R136" s="5" t="s">
        <v>53</v>
      </c>
      <c r="S136" s="5" t="s">
        <v>53</v>
      </c>
      <c r="T136" s="5" t="s">
        <v>53</v>
      </c>
      <c r="U136" s="5" t="s">
        <v>53</v>
      </c>
      <c r="V136" s="5" t="s">
        <v>53</v>
      </c>
      <c r="W136" s="5" t="s">
        <v>53</v>
      </c>
      <c r="X136" s="5" t="s">
        <v>53</v>
      </c>
      <c r="Y136" s="5" t="s">
        <v>53</v>
      </c>
      <c r="Z136" s="5" t="s">
        <v>53</v>
      </c>
      <c r="AA136" s="20">
        <v>2557.4123100115735</v>
      </c>
    </row>
    <row r="137" spans="1:27" x14ac:dyDescent="0.35">
      <c r="A137" s="21" t="s">
        <v>56</v>
      </c>
      <c r="B137" s="35" t="s">
        <v>116</v>
      </c>
      <c r="C137" s="14" t="s">
        <v>4</v>
      </c>
      <c r="D137" s="5" t="s">
        <v>53</v>
      </c>
      <c r="E137" s="5" t="s">
        <v>53</v>
      </c>
      <c r="F137" s="5" t="s">
        <v>53</v>
      </c>
      <c r="G137" s="5" t="s">
        <v>53</v>
      </c>
      <c r="H137" s="5" t="s">
        <v>53</v>
      </c>
      <c r="I137" s="20">
        <v>17887.212744458862</v>
      </c>
      <c r="J137" s="5" t="s">
        <v>53</v>
      </c>
      <c r="K137" s="5" t="s">
        <v>53</v>
      </c>
      <c r="L137" s="5" t="s">
        <v>53</v>
      </c>
      <c r="M137" s="5" t="s">
        <v>53</v>
      </c>
      <c r="N137" s="5" t="s">
        <v>53</v>
      </c>
      <c r="O137" s="5" t="s">
        <v>53</v>
      </c>
      <c r="P137" s="20">
        <v>11382.31354095703</v>
      </c>
      <c r="Q137" s="5" t="s">
        <v>53</v>
      </c>
      <c r="R137" s="5" t="s">
        <v>53</v>
      </c>
      <c r="S137" s="5" t="s">
        <v>53</v>
      </c>
      <c r="T137" s="5" t="s">
        <v>53</v>
      </c>
      <c r="U137" s="5" t="s">
        <v>53</v>
      </c>
      <c r="V137" s="5" t="s">
        <v>53</v>
      </c>
      <c r="W137" s="5" t="s">
        <v>53</v>
      </c>
      <c r="X137" s="5" t="s">
        <v>53</v>
      </c>
      <c r="Y137" s="5" t="s">
        <v>53</v>
      </c>
      <c r="Z137" s="5" t="s">
        <v>53</v>
      </c>
      <c r="AA137" s="20">
        <v>2636.9820532616518</v>
      </c>
    </row>
    <row r="138" spans="1:27" x14ac:dyDescent="0.35">
      <c r="A138" s="21" t="s">
        <v>56</v>
      </c>
      <c r="B138" s="21" t="s">
        <v>116</v>
      </c>
      <c r="C138" s="14" t="s">
        <v>5</v>
      </c>
      <c r="D138" s="5" t="s">
        <v>53</v>
      </c>
      <c r="E138" s="5" t="s">
        <v>53</v>
      </c>
      <c r="F138" s="5" t="s">
        <v>53</v>
      </c>
      <c r="G138" s="5" t="s">
        <v>53</v>
      </c>
      <c r="H138" s="5" t="s">
        <v>53</v>
      </c>
      <c r="I138" s="20">
        <v>21313.867300225615</v>
      </c>
      <c r="J138" s="5" t="s">
        <v>53</v>
      </c>
      <c r="K138" s="5" t="s">
        <v>53</v>
      </c>
      <c r="L138" s="5" t="s">
        <v>53</v>
      </c>
      <c r="M138" s="5" t="s">
        <v>53</v>
      </c>
      <c r="N138" s="5" t="s">
        <v>53</v>
      </c>
      <c r="O138" s="5" t="s">
        <v>53</v>
      </c>
      <c r="P138" s="20">
        <v>13170.75257854293</v>
      </c>
      <c r="Q138" s="5" t="s">
        <v>53</v>
      </c>
      <c r="R138" s="5" t="s">
        <v>53</v>
      </c>
      <c r="S138" s="5" t="s">
        <v>53</v>
      </c>
      <c r="T138" s="5" t="s">
        <v>53</v>
      </c>
      <c r="U138" s="5" t="s">
        <v>53</v>
      </c>
      <c r="V138" s="5" t="s">
        <v>53</v>
      </c>
      <c r="W138" s="5" t="s">
        <v>53</v>
      </c>
      <c r="X138" s="5" t="s">
        <v>53</v>
      </c>
      <c r="Y138" s="5" t="s">
        <v>53</v>
      </c>
      <c r="Z138" s="5" t="s">
        <v>53</v>
      </c>
      <c r="AA138" s="20">
        <v>2720.8823393362577</v>
      </c>
    </row>
    <row r="139" spans="1:27" x14ac:dyDescent="0.35">
      <c r="A139" s="21" t="s">
        <v>56</v>
      </c>
      <c r="B139" s="35" t="s">
        <v>116</v>
      </c>
      <c r="C139" s="14" t="s">
        <v>6</v>
      </c>
      <c r="D139" s="5" t="s">
        <v>53</v>
      </c>
      <c r="E139" s="5" t="s">
        <v>53</v>
      </c>
      <c r="F139" s="5" t="s">
        <v>53</v>
      </c>
      <c r="G139" s="5" t="s">
        <v>53</v>
      </c>
      <c r="H139" s="5" t="s">
        <v>53</v>
      </c>
      <c r="I139" s="20">
        <v>24197.772138762768</v>
      </c>
      <c r="J139" s="5" t="s">
        <v>53</v>
      </c>
      <c r="K139" s="5" t="s">
        <v>53</v>
      </c>
      <c r="L139" s="5" t="s">
        <v>53</v>
      </c>
      <c r="M139" s="5" t="s">
        <v>53</v>
      </c>
      <c r="N139" s="5" t="s">
        <v>53</v>
      </c>
      <c r="O139" s="5" t="s">
        <v>53</v>
      </c>
      <c r="P139" s="20">
        <v>14673.876778675985</v>
      </c>
      <c r="Q139" s="5" t="s">
        <v>53</v>
      </c>
      <c r="R139" s="5" t="s">
        <v>53</v>
      </c>
      <c r="S139" s="5" t="s">
        <v>53</v>
      </c>
      <c r="T139" s="5" t="s">
        <v>53</v>
      </c>
      <c r="U139" s="5" t="s">
        <v>53</v>
      </c>
      <c r="V139" s="5" t="s">
        <v>53</v>
      </c>
      <c r="W139" s="5" t="s">
        <v>53</v>
      </c>
      <c r="X139" s="5" t="s">
        <v>53</v>
      </c>
      <c r="Y139" s="5" t="s">
        <v>53</v>
      </c>
      <c r="Z139" s="5" t="s">
        <v>53</v>
      </c>
      <c r="AA139" s="20">
        <v>2801.164492310982</v>
      </c>
    </row>
    <row r="140" spans="1:27" x14ac:dyDescent="0.35">
      <c r="A140" s="21" t="s">
        <v>56</v>
      </c>
      <c r="B140" s="21" t="s">
        <v>116</v>
      </c>
      <c r="C140" s="14" t="s">
        <v>7</v>
      </c>
      <c r="D140" s="5" t="s">
        <v>53</v>
      </c>
      <c r="E140" s="5" t="s">
        <v>53</v>
      </c>
      <c r="F140" s="5" t="s">
        <v>53</v>
      </c>
      <c r="G140" s="5" t="s">
        <v>53</v>
      </c>
      <c r="H140" s="5" t="s">
        <v>53</v>
      </c>
      <c r="I140" s="20">
        <v>25830.915249800015</v>
      </c>
      <c r="J140" s="5" t="s">
        <v>53</v>
      </c>
      <c r="K140" s="5" t="s">
        <v>53</v>
      </c>
      <c r="L140" s="5" t="s">
        <v>53</v>
      </c>
      <c r="M140" s="5" t="s">
        <v>53</v>
      </c>
      <c r="N140" s="5" t="s">
        <v>53</v>
      </c>
      <c r="O140" s="5" t="s">
        <v>53</v>
      </c>
      <c r="P140" s="20">
        <v>15530.575722752219</v>
      </c>
      <c r="Q140" s="5" t="s">
        <v>53</v>
      </c>
      <c r="R140" s="5" t="s">
        <v>53</v>
      </c>
      <c r="S140" s="5" t="s">
        <v>53</v>
      </c>
      <c r="T140" s="5" t="s">
        <v>53</v>
      </c>
      <c r="U140" s="5" t="s">
        <v>53</v>
      </c>
      <c r="V140" s="5" t="s">
        <v>53</v>
      </c>
      <c r="W140" s="5" t="s">
        <v>53</v>
      </c>
      <c r="X140" s="5" t="s">
        <v>53</v>
      </c>
      <c r="Y140" s="5" t="s">
        <v>53</v>
      </c>
      <c r="Z140" s="5" t="s">
        <v>53</v>
      </c>
      <c r="AA140" s="20">
        <v>2884.1235142101091</v>
      </c>
    </row>
    <row r="141" spans="1:27" x14ac:dyDescent="0.35">
      <c r="A141" s="21" t="s">
        <v>56</v>
      </c>
      <c r="B141" s="35" t="s">
        <v>116</v>
      </c>
      <c r="C141" s="14" t="s">
        <v>8</v>
      </c>
      <c r="D141" s="5" t="s">
        <v>53</v>
      </c>
      <c r="E141" s="5" t="s">
        <v>53</v>
      </c>
      <c r="F141" s="5" t="s">
        <v>53</v>
      </c>
      <c r="G141" s="5" t="s">
        <v>53</v>
      </c>
      <c r="H141" s="5" t="s">
        <v>53</v>
      </c>
      <c r="I141" s="20">
        <v>25652.832203264246</v>
      </c>
      <c r="J141" s="5" t="s">
        <v>53</v>
      </c>
      <c r="K141" s="5" t="s">
        <v>53</v>
      </c>
      <c r="L141" s="5" t="s">
        <v>53</v>
      </c>
      <c r="M141" s="5" t="s">
        <v>53</v>
      </c>
      <c r="N141" s="5" t="s">
        <v>53</v>
      </c>
      <c r="O141" s="5" t="s">
        <v>53</v>
      </c>
      <c r="P141" s="20">
        <v>15451.166423568837</v>
      </c>
      <c r="Q141" s="5" t="s">
        <v>53</v>
      </c>
      <c r="R141" s="5" t="s">
        <v>53</v>
      </c>
      <c r="S141" s="5" t="s">
        <v>53</v>
      </c>
      <c r="T141" s="5" t="s">
        <v>53</v>
      </c>
      <c r="U141" s="5" t="s">
        <v>53</v>
      </c>
      <c r="V141" s="5" t="s">
        <v>53</v>
      </c>
      <c r="W141" s="5" t="s">
        <v>53</v>
      </c>
      <c r="X141" s="5" t="s">
        <v>53</v>
      </c>
      <c r="Y141" s="5" t="s">
        <v>53</v>
      </c>
      <c r="Z141" s="5" t="s">
        <v>53</v>
      </c>
      <c r="AA141" s="20">
        <v>2969.9370076909145</v>
      </c>
    </row>
    <row r="142" spans="1:27" x14ac:dyDescent="0.35">
      <c r="A142" s="21" t="s">
        <v>56</v>
      </c>
      <c r="B142" s="21" t="s">
        <v>117</v>
      </c>
      <c r="C142" s="14" t="s">
        <v>13</v>
      </c>
      <c r="D142" s="5" t="s">
        <v>53</v>
      </c>
      <c r="E142" s="5" t="s">
        <v>53</v>
      </c>
      <c r="F142" s="5" t="s">
        <v>53</v>
      </c>
      <c r="G142" s="5" t="s">
        <v>53</v>
      </c>
      <c r="H142" s="5" t="s">
        <v>53</v>
      </c>
      <c r="I142" s="20">
        <v>5750.781055202403</v>
      </c>
      <c r="J142" s="5" t="s">
        <v>53</v>
      </c>
      <c r="K142" s="5" t="s">
        <v>53</v>
      </c>
      <c r="L142" s="5" t="s">
        <v>53</v>
      </c>
      <c r="M142" s="5" t="s">
        <v>53</v>
      </c>
      <c r="N142" s="5" t="s">
        <v>53</v>
      </c>
      <c r="O142" s="5" t="s">
        <v>53</v>
      </c>
      <c r="P142" s="20">
        <v>4487.4354880833043</v>
      </c>
      <c r="Q142" s="5" t="s">
        <v>53</v>
      </c>
      <c r="R142" s="5" t="s">
        <v>53</v>
      </c>
      <c r="S142" s="5" t="s">
        <v>53</v>
      </c>
      <c r="T142" s="5" t="s">
        <v>53</v>
      </c>
      <c r="U142" s="5" t="s">
        <v>53</v>
      </c>
      <c r="V142" s="5" t="s">
        <v>53</v>
      </c>
      <c r="W142" s="5" t="s">
        <v>53</v>
      </c>
      <c r="X142" s="5" t="s">
        <v>53</v>
      </c>
      <c r="Y142" s="5" t="s">
        <v>53</v>
      </c>
      <c r="Z142" s="5" t="s">
        <v>53</v>
      </c>
      <c r="AA142" s="20">
        <v>1283.7513224211996</v>
      </c>
    </row>
    <row r="143" spans="1:27" x14ac:dyDescent="0.35">
      <c r="A143" s="21" t="s">
        <v>56</v>
      </c>
      <c r="B143" s="35" t="s">
        <v>117</v>
      </c>
      <c r="C143" s="14" t="s">
        <v>0</v>
      </c>
      <c r="D143" s="5" t="s">
        <v>53</v>
      </c>
      <c r="E143" s="5" t="s">
        <v>53</v>
      </c>
      <c r="F143" s="5" t="s">
        <v>53</v>
      </c>
      <c r="G143" s="5" t="s">
        <v>53</v>
      </c>
      <c r="H143" s="5" t="s">
        <v>53</v>
      </c>
      <c r="I143" s="20">
        <v>5679.2801773001274</v>
      </c>
      <c r="J143" s="5" t="s">
        <v>53</v>
      </c>
      <c r="K143" s="5" t="s">
        <v>53</v>
      </c>
      <c r="L143" s="5" t="s">
        <v>53</v>
      </c>
      <c r="M143" s="5" t="s">
        <v>53</v>
      </c>
      <c r="N143" s="5" t="s">
        <v>53</v>
      </c>
      <c r="O143" s="5" t="s">
        <v>53</v>
      </c>
      <c r="P143" s="20">
        <v>4399.8230033766849</v>
      </c>
      <c r="Q143" s="5" t="s">
        <v>53</v>
      </c>
      <c r="R143" s="5" t="s">
        <v>53</v>
      </c>
      <c r="S143" s="5" t="s">
        <v>53</v>
      </c>
      <c r="T143" s="5" t="s">
        <v>53</v>
      </c>
      <c r="U143" s="5" t="s">
        <v>53</v>
      </c>
      <c r="V143" s="5" t="s">
        <v>53</v>
      </c>
      <c r="W143" s="5" t="s">
        <v>53</v>
      </c>
      <c r="X143" s="5" t="s">
        <v>53</v>
      </c>
      <c r="Y143" s="5" t="s">
        <v>53</v>
      </c>
      <c r="Z143" s="5" t="s">
        <v>53</v>
      </c>
      <c r="AA143" s="20">
        <v>1303.9882667292106</v>
      </c>
    </row>
    <row r="144" spans="1:27" x14ac:dyDescent="0.35">
      <c r="A144" s="21" t="s">
        <v>56</v>
      </c>
      <c r="B144" s="21" t="s">
        <v>117</v>
      </c>
      <c r="C144" s="14" t="s">
        <v>1</v>
      </c>
      <c r="D144" s="5" t="s">
        <v>53</v>
      </c>
      <c r="E144" s="5" t="s">
        <v>53</v>
      </c>
      <c r="F144" s="5" t="s">
        <v>53</v>
      </c>
      <c r="G144" s="5" t="s">
        <v>53</v>
      </c>
      <c r="H144" s="5" t="s">
        <v>53</v>
      </c>
      <c r="I144" s="20">
        <v>6180.273548266282</v>
      </c>
      <c r="J144" s="5" t="s">
        <v>53</v>
      </c>
      <c r="K144" s="5" t="s">
        <v>53</v>
      </c>
      <c r="L144" s="5" t="s">
        <v>53</v>
      </c>
      <c r="M144" s="5" t="s">
        <v>53</v>
      </c>
      <c r="N144" s="5" t="s">
        <v>53</v>
      </c>
      <c r="O144" s="5" t="s">
        <v>53</v>
      </c>
      <c r="P144" s="20">
        <v>4610.7367367991837</v>
      </c>
      <c r="Q144" s="5" t="s">
        <v>53</v>
      </c>
      <c r="R144" s="5" t="s">
        <v>53</v>
      </c>
      <c r="S144" s="5" t="s">
        <v>53</v>
      </c>
      <c r="T144" s="5" t="s">
        <v>53</v>
      </c>
      <c r="U144" s="5" t="s">
        <v>53</v>
      </c>
      <c r="V144" s="5" t="s">
        <v>53</v>
      </c>
      <c r="W144" s="5" t="s">
        <v>53</v>
      </c>
      <c r="X144" s="5" t="s">
        <v>53</v>
      </c>
      <c r="Y144" s="5" t="s">
        <v>53</v>
      </c>
      <c r="Z144" s="5" t="s">
        <v>53</v>
      </c>
      <c r="AA144" s="20">
        <v>1324.0649149101471</v>
      </c>
    </row>
    <row r="145" spans="1:27" x14ac:dyDescent="0.35">
      <c r="A145" s="21" t="s">
        <v>56</v>
      </c>
      <c r="B145" s="35" t="s">
        <v>117</v>
      </c>
      <c r="C145" s="14" t="s">
        <v>2</v>
      </c>
      <c r="D145" s="5" t="s">
        <v>53</v>
      </c>
      <c r="E145" s="5" t="s">
        <v>53</v>
      </c>
      <c r="F145" s="5" t="s">
        <v>53</v>
      </c>
      <c r="G145" s="5" t="s">
        <v>53</v>
      </c>
      <c r="H145" s="5" t="s">
        <v>53</v>
      </c>
      <c r="I145" s="20">
        <v>6642.02317291289</v>
      </c>
      <c r="J145" s="5" t="s">
        <v>53</v>
      </c>
      <c r="K145" s="5" t="s">
        <v>53</v>
      </c>
      <c r="L145" s="5" t="s">
        <v>53</v>
      </c>
      <c r="M145" s="5" t="s">
        <v>53</v>
      </c>
      <c r="N145" s="5" t="s">
        <v>53</v>
      </c>
      <c r="O145" s="5" t="s">
        <v>53</v>
      </c>
      <c r="P145" s="20">
        <v>4802.4634826064748</v>
      </c>
      <c r="Q145" s="5" t="s">
        <v>53</v>
      </c>
      <c r="R145" s="5" t="s">
        <v>53</v>
      </c>
      <c r="S145" s="5" t="s">
        <v>53</v>
      </c>
      <c r="T145" s="5" t="s">
        <v>53</v>
      </c>
      <c r="U145" s="5" t="s">
        <v>53</v>
      </c>
      <c r="V145" s="5" t="s">
        <v>53</v>
      </c>
      <c r="W145" s="5" t="s">
        <v>53</v>
      </c>
      <c r="X145" s="5" t="s">
        <v>53</v>
      </c>
      <c r="Y145" s="5" t="s">
        <v>53</v>
      </c>
      <c r="Z145" s="5" t="s">
        <v>53</v>
      </c>
      <c r="AA145" s="20">
        <v>1343.9636029734133</v>
      </c>
    </row>
    <row r="146" spans="1:27" x14ac:dyDescent="0.35">
      <c r="A146" s="21" t="s">
        <v>56</v>
      </c>
      <c r="B146" s="21" t="s">
        <v>117</v>
      </c>
      <c r="C146" s="14" t="s">
        <v>3</v>
      </c>
      <c r="D146" s="5" t="s">
        <v>53</v>
      </c>
      <c r="E146" s="5" t="s">
        <v>53</v>
      </c>
      <c r="F146" s="5" t="s">
        <v>53</v>
      </c>
      <c r="G146" s="5" t="s">
        <v>53</v>
      </c>
      <c r="H146" s="5" t="s">
        <v>53</v>
      </c>
      <c r="I146" s="20">
        <v>6971.2681396462358</v>
      </c>
      <c r="J146" s="5" t="s">
        <v>53</v>
      </c>
      <c r="K146" s="5" t="s">
        <v>53</v>
      </c>
      <c r="L146" s="5" t="s">
        <v>53</v>
      </c>
      <c r="M146" s="5" t="s">
        <v>53</v>
      </c>
      <c r="N146" s="5" t="s">
        <v>53</v>
      </c>
      <c r="O146" s="5" t="s">
        <v>53</v>
      </c>
      <c r="P146" s="20">
        <v>4926.7574128167598</v>
      </c>
      <c r="Q146" s="5" t="s">
        <v>53</v>
      </c>
      <c r="R146" s="5" t="s">
        <v>53</v>
      </c>
      <c r="S146" s="5" t="s">
        <v>53</v>
      </c>
      <c r="T146" s="5" t="s">
        <v>53</v>
      </c>
      <c r="U146" s="5" t="s">
        <v>53</v>
      </c>
      <c r="V146" s="5" t="s">
        <v>53</v>
      </c>
      <c r="W146" s="5" t="s">
        <v>53</v>
      </c>
      <c r="X146" s="5" t="s">
        <v>53</v>
      </c>
      <c r="Y146" s="5" t="s">
        <v>53</v>
      </c>
      <c r="Z146" s="5" t="s">
        <v>53</v>
      </c>
      <c r="AA146" s="20">
        <v>1362.0217426689903</v>
      </c>
    </row>
    <row r="147" spans="1:27" x14ac:dyDescent="0.35">
      <c r="A147" s="21" t="s">
        <v>56</v>
      </c>
      <c r="B147" s="35" t="s">
        <v>117</v>
      </c>
      <c r="C147" s="14" t="s">
        <v>4</v>
      </c>
      <c r="D147" s="5" t="s">
        <v>53</v>
      </c>
      <c r="E147" s="5" t="s">
        <v>53</v>
      </c>
      <c r="F147" s="5" t="s">
        <v>53</v>
      </c>
      <c r="G147" s="5" t="s">
        <v>53</v>
      </c>
      <c r="H147" s="5" t="s">
        <v>53</v>
      </c>
      <c r="I147" s="20">
        <v>7067.2918415845279</v>
      </c>
      <c r="J147" s="5" t="s">
        <v>53</v>
      </c>
      <c r="K147" s="5" t="s">
        <v>53</v>
      </c>
      <c r="L147" s="5" t="s">
        <v>53</v>
      </c>
      <c r="M147" s="5" t="s">
        <v>53</v>
      </c>
      <c r="N147" s="5" t="s">
        <v>53</v>
      </c>
      <c r="O147" s="5" t="s">
        <v>53</v>
      </c>
      <c r="P147" s="20">
        <v>4930.1188803596597</v>
      </c>
      <c r="Q147" s="5" t="s">
        <v>53</v>
      </c>
      <c r="R147" s="5" t="s">
        <v>53</v>
      </c>
      <c r="S147" s="5" t="s">
        <v>53</v>
      </c>
      <c r="T147" s="5" t="s">
        <v>53</v>
      </c>
      <c r="U147" s="5" t="s">
        <v>53</v>
      </c>
      <c r="V147" s="5" t="s">
        <v>53</v>
      </c>
      <c r="W147" s="5" t="s">
        <v>53</v>
      </c>
      <c r="X147" s="5" t="s">
        <v>53</v>
      </c>
      <c r="Y147" s="5" t="s">
        <v>53</v>
      </c>
      <c r="Z147" s="5" t="s">
        <v>53</v>
      </c>
      <c r="AA147" s="20">
        <v>1377.738230943773</v>
      </c>
    </row>
    <row r="148" spans="1:27" x14ac:dyDescent="0.35">
      <c r="A148" s="21" t="s">
        <v>56</v>
      </c>
      <c r="B148" s="21" t="s">
        <v>117</v>
      </c>
      <c r="C148" s="14" t="s">
        <v>5</v>
      </c>
      <c r="D148" s="5" t="s">
        <v>53</v>
      </c>
      <c r="E148" s="5" t="s">
        <v>53</v>
      </c>
      <c r="F148" s="5" t="s">
        <v>53</v>
      </c>
      <c r="G148" s="5" t="s">
        <v>53</v>
      </c>
      <c r="H148" s="5" t="s">
        <v>53</v>
      </c>
      <c r="I148" s="20">
        <v>6872.2882062087547</v>
      </c>
      <c r="J148" s="5" t="s">
        <v>53</v>
      </c>
      <c r="K148" s="5" t="s">
        <v>53</v>
      </c>
      <c r="L148" s="5" t="s">
        <v>53</v>
      </c>
      <c r="M148" s="5" t="s">
        <v>53</v>
      </c>
      <c r="N148" s="5" t="s">
        <v>53</v>
      </c>
      <c r="O148" s="5" t="s">
        <v>53</v>
      </c>
      <c r="P148" s="20">
        <v>4782.3849916982217</v>
      </c>
      <c r="Q148" s="5" t="s">
        <v>53</v>
      </c>
      <c r="R148" s="5" t="s">
        <v>53</v>
      </c>
      <c r="S148" s="5" t="s">
        <v>53</v>
      </c>
      <c r="T148" s="5" t="s">
        <v>53</v>
      </c>
      <c r="U148" s="5" t="s">
        <v>53</v>
      </c>
      <c r="V148" s="5" t="s">
        <v>53</v>
      </c>
      <c r="W148" s="5" t="s">
        <v>53</v>
      </c>
      <c r="X148" s="5" t="s">
        <v>53</v>
      </c>
      <c r="Y148" s="5" t="s">
        <v>53</v>
      </c>
      <c r="Z148" s="5" t="s">
        <v>53</v>
      </c>
      <c r="AA148" s="20">
        <v>1394.5347714150512</v>
      </c>
    </row>
    <row r="149" spans="1:27" x14ac:dyDescent="0.35">
      <c r="A149" s="21" t="s">
        <v>56</v>
      </c>
      <c r="B149" s="35" t="s">
        <v>117</v>
      </c>
      <c r="C149" s="14" t="s">
        <v>6</v>
      </c>
      <c r="D149" s="5" t="s">
        <v>53</v>
      </c>
      <c r="E149" s="5" t="s">
        <v>53</v>
      </c>
      <c r="F149" s="5" t="s">
        <v>53</v>
      </c>
      <c r="G149" s="5" t="s">
        <v>53</v>
      </c>
      <c r="H149" s="5" t="s">
        <v>53</v>
      </c>
      <c r="I149" s="20">
        <v>6414.714763418584</v>
      </c>
      <c r="J149" s="5" t="s">
        <v>53</v>
      </c>
      <c r="K149" s="5" t="s">
        <v>53</v>
      </c>
      <c r="L149" s="5" t="s">
        <v>53</v>
      </c>
      <c r="M149" s="5" t="s">
        <v>53</v>
      </c>
      <c r="N149" s="5" t="s">
        <v>53</v>
      </c>
      <c r="O149" s="5" t="s">
        <v>53</v>
      </c>
      <c r="P149" s="20">
        <v>4501.3830558080817</v>
      </c>
      <c r="Q149" s="5" t="s">
        <v>53</v>
      </c>
      <c r="R149" s="5" t="s">
        <v>53</v>
      </c>
      <c r="S149" s="5" t="s">
        <v>53</v>
      </c>
      <c r="T149" s="5" t="s">
        <v>53</v>
      </c>
      <c r="U149" s="5" t="s">
        <v>53</v>
      </c>
      <c r="V149" s="5" t="s">
        <v>53</v>
      </c>
      <c r="W149" s="5" t="s">
        <v>53</v>
      </c>
      <c r="X149" s="5" t="s">
        <v>53</v>
      </c>
      <c r="Y149" s="5" t="s">
        <v>53</v>
      </c>
      <c r="Z149" s="5" t="s">
        <v>53</v>
      </c>
      <c r="AA149" s="20">
        <v>1408.424848284069</v>
      </c>
    </row>
    <row r="150" spans="1:27" x14ac:dyDescent="0.35">
      <c r="A150" s="21" t="s">
        <v>56</v>
      </c>
      <c r="B150" s="21" t="s">
        <v>117</v>
      </c>
      <c r="C150" s="14" t="s">
        <v>7</v>
      </c>
      <c r="D150" s="5" t="s">
        <v>53</v>
      </c>
      <c r="E150" s="5" t="s">
        <v>53</v>
      </c>
      <c r="F150" s="5" t="s">
        <v>53</v>
      </c>
      <c r="G150" s="5" t="s">
        <v>53</v>
      </c>
      <c r="H150" s="5" t="s">
        <v>53</v>
      </c>
      <c r="I150" s="20">
        <v>5752.9931322286056</v>
      </c>
      <c r="J150" s="5" t="s">
        <v>53</v>
      </c>
      <c r="K150" s="5" t="s">
        <v>53</v>
      </c>
      <c r="L150" s="5" t="s">
        <v>53</v>
      </c>
      <c r="M150" s="5" t="s">
        <v>53</v>
      </c>
      <c r="N150" s="5" t="s">
        <v>53</v>
      </c>
      <c r="O150" s="5" t="s">
        <v>53</v>
      </c>
      <c r="P150" s="20">
        <v>4113.9994664875048</v>
      </c>
      <c r="Q150" s="5" t="s">
        <v>53</v>
      </c>
      <c r="R150" s="5" t="s">
        <v>53</v>
      </c>
      <c r="S150" s="5" t="s">
        <v>53</v>
      </c>
      <c r="T150" s="5" t="s">
        <v>53</v>
      </c>
      <c r="U150" s="5" t="s">
        <v>53</v>
      </c>
      <c r="V150" s="5" t="s">
        <v>53</v>
      </c>
      <c r="W150" s="5" t="s">
        <v>53</v>
      </c>
      <c r="X150" s="5" t="s">
        <v>53</v>
      </c>
      <c r="Y150" s="5" t="s">
        <v>53</v>
      </c>
      <c r="Z150" s="5" t="s">
        <v>53</v>
      </c>
      <c r="AA150" s="20">
        <v>1422.5637261610677</v>
      </c>
    </row>
    <row r="151" spans="1:27" x14ac:dyDescent="0.35">
      <c r="A151" s="21" t="s">
        <v>56</v>
      </c>
      <c r="B151" s="35" t="s">
        <v>117</v>
      </c>
      <c r="C151" s="14" t="s">
        <v>8</v>
      </c>
      <c r="D151" s="5" t="s">
        <v>53</v>
      </c>
      <c r="E151" s="5" t="s">
        <v>53</v>
      </c>
      <c r="F151" s="5" t="s">
        <v>53</v>
      </c>
      <c r="G151" s="5" t="s">
        <v>53</v>
      </c>
      <c r="H151" s="5" t="s">
        <v>53</v>
      </c>
      <c r="I151" s="20">
        <v>5011.1307546960361</v>
      </c>
      <c r="J151" s="5" t="s">
        <v>53</v>
      </c>
      <c r="K151" s="5" t="s">
        <v>53</v>
      </c>
      <c r="L151" s="5" t="s">
        <v>53</v>
      </c>
      <c r="M151" s="5" t="s">
        <v>53</v>
      </c>
      <c r="N151" s="5" t="s">
        <v>53</v>
      </c>
      <c r="O151" s="5" t="s">
        <v>53</v>
      </c>
      <c r="P151" s="20">
        <v>3687.0170241656456</v>
      </c>
      <c r="Q151" s="5" t="s">
        <v>53</v>
      </c>
      <c r="R151" s="5" t="s">
        <v>53</v>
      </c>
      <c r="S151" s="5" t="s">
        <v>53</v>
      </c>
      <c r="T151" s="5" t="s">
        <v>53</v>
      </c>
      <c r="U151" s="5" t="s">
        <v>53</v>
      </c>
      <c r="V151" s="5" t="s">
        <v>53</v>
      </c>
      <c r="W151" s="5" t="s">
        <v>53</v>
      </c>
      <c r="X151" s="5" t="s">
        <v>53</v>
      </c>
      <c r="Y151" s="5" t="s">
        <v>53</v>
      </c>
      <c r="Z151" s="5" t="s">
        <v>53</v>
      </c>
      <c r="AA151" s="20">
        <v>1437.0884566694956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0D6EF-0C84-4555-B58E-2083836C405B}">
  <sheetPr>
    <tabColor theme="0" tint="-0.499984740745262"/>
  </sheetPr>
  <dimension ref="A1:Y12"/>
  <sheetViews>
    <sheetView zoomScale="70" zoomScaleNormal="70" workbookViewId="0">
      <selection activeCell="L23" sqref="L23"/>
    </sheetView>
  </sheetViews>
  <sheetFormatPr defaultRowHeight="14.5" x14ac:dyDescent="0.35"/>
  <sheetData>
    <row r="1" spans="1:25" ht="145" x14ac:dyDescent="0.35">
      <c r="A1" s="19" t="s">
        <v>40</v>
      </c>
      <c r="B1" s="18" t="s">
        <v>39</v>
      </c>
      <c r="C1" s="18" t="s">
        <v>38</v>
      </c>
      <c r="D1" s="18" t="s">
        <v>37</v>
      </c>
      <c r="E1" s="18" t="s">
        <v>36</v>
      </c>
      <c r="F1" s="18" t="s">
        <v>35</v>
      </c>
      <c r="G1" s="18" t="s">
        <v>10</v>
      </c>
      <c r="H1" s="18" t="s">
        <v>34</v>
      </c>
      <c r="I1" s="18" t="s">
        <v>33</v>
      </c>
      <c r="J1" s="18" t="s">
        <v>32</v>
      </c>
      <c r="K1" s="18" t="s">
        <v>31</v>
      </c>
      <c r="L1" s="18" t="s">
        <v>30</v>
      </c>
      <c r="M1" s="18" t="s">
        <v>29</v>
      </c>
      <c r="N1" s="18" t="s">
        <v>12</v>
      </c>
      <c r="O1" s="18" t="s">
        <v>28</v>
      </c>
      <c r="P1" s="18" t="s">
        <v>27</v>
      </c>
      <c r="Q1" s="18" t="s">
        <v>26</v>
      </c>
      <c r="R1" s="18" t="s">
        <v>25</v>
      </c>
      <c r="S1" s="18" t="s">
        <v>24</v>
      </c>
      <c r="T1" s="18" t="s">
        <v>23</v>
      </c>
      <c r="U1" s="18" t="s">
        <v>22</v>
      </c>
      <c r="V1" s="18" t="s">
        <v>21</v>
      </c>
      <c r="W1" s="18" t="s">
        <v>20</v>
      </c>
      <c r="X1" s="18" t="s">
        <v>19</v>
      </c>
      <c r="Y1" s="17" t="s">
        <v>11</v>
      </c>
    </row>
    <row r="2" spans="1:25" x14ac:dyDescent="0.35">
      <c r="A2" s="14" t="s">
        <v>42</v>
      </c>
      <c r="B2" s="13">
        <v>3691</v>
      </c>
      <c r="C2" s="13">
        <v>263.25164375373583</v>
      </c>
      <c r="D2" s="13">
        <v>6835</v>
      </c>
      <c r="E2" s="13">
        <v>701.06178242753083</v>
      </c>
      <c r="F2" s="13">
        <v>420</v>
      </c>
      <c r="G2" s="13">
        <f>SUM('Labour Supply - Base'!$B2:$F2)</f>
        <v>11910.313426181267</v>
      </c>
      <c r="H2" s="13">
        <v>326</v>
      </c>
      <c r="I2" s="13">
        <v>3895</v>
      </c>
      <c r="J2" s="13">
        <v>1541</v>
      </c>
      <c r="K2" s="13">
        <v>2318</v>
      </c>
      <c r="L2" s="13">
        <v>1156</v>
      </c>
      <c r="M2" s="13">
        <v>630</v>
      </c>
      <c r="N2" s="13">
        <f>SUM('Labour Supply - Base'!$H2:$M2)</f>
        <v>9866</v>
      </c>
      <c r="O2" s="13">
        <v>0</v>
      </c>
      <c r="P2" s="13">
        <v>459.01542993407213</v>
      </c>
      <c r="Q2" s="13">
        <v>717.86926637677095</v>
      </c>
      <c r="R2" s="13">
        <v>391</v>
      </c>
      <c r="S2" s="13">
        <v>704</v>
      </c>
      <c r="T2" s="13">
        <v>0</v>
      </c>
      <c r="U2" s="13">
        <v>79.335808718239036</v>
      </c>
      <c r="V2" s="13">
        <v>518</v>
      </c>
      <c r="W2" s="13">
        <v>274.54156378600823</v>
      </c>
      <c r="X2" s="13">
        <v>0</v>
      </c>
      <c r="Y2" s="13">
        <f>SUM('Labour Supply - Base'!$O2:$X2)</f>
        <v>3143.7620688150905</v>
      </c>
    </row>
    <row r="3" spans="1:25" x14ac:dyDescent="0.35">
      <c r="A3" s="16" t="s">
        <v>13</v>
      </c>
      <c r="B3" s="13">
        <v>3617.18</v>
      </c>
      <c r="C3" s="13">
        <v>257.19685594739991</v>
      </c>
      <c r="D3" s="13">
        <v>6677.7950000000001</v>
      </c>
      <c r="E3" s="13">
        <v>684.93736143169758</v>
      </c>
      <c r="F3" s="13">
        <v>410.34</v>
      </c>
      <c r="G3" s="15">
        <f>SUM('Labour Supply - Base'!$B3:$F3)</f>
        <v>11647.449217379097</v>
      </c>
      <c r="H3" s="13">
        <v>318.50200000000001</v>
      </c>
      <c r="I3" s="13">
        <v>3805.415</v>
      </c>
      <c r="J3" s="13">
        <v>1505.557</v>
      </c>
      <c r="K3" s="13">
        <v>2264.6860000000001</v>
      </c>
      <c r="L3" s="13">
        <v>1129.412</v>
      </c>
      <c r="M3" s="13">
        <v>618.03</v>
      </c>
      <c r="N3" s="15">
        <f>SUM('Labour Supply - Base'!$H3:$M3)</f>
        <v>9641.6020000000008</v>
      </c>
      <c r="O3" s="13">
        <v>0</v>
      </c>
      <c r="P3" s="13">
        <v>448.45807504558849</v>
      </c>
      <c r="Q3" s="13">
        <v>701.35827325010519</v>
      </c>
      <c r="R3" s="13">
        <v>382.00700000000001</v>
      </c>
      <c r="S3" s="13">
        <v>682.88</v>
      </c>
      <c r="T3" s="13">
        <v>0</v>
      </c>
      <c r="U3" s="13">
        <v>77.352413500283063</v>
      </c>
      <c r="V3" s="13">
        <v>505.05</v>
      </c>
      <c r="W3" s="13">
        <v>269.05073251028807</v>
      </c>
      <c r="X3" s="13">
        <v>0</v>
      </c>
      <c r="Y3" s="15">
        <f>SUM('Labour Supply - Base'!$O3:$X3)</f>
        <v>3066.1564943062649</v>
      </c>
    </row>
    <row r="4" spans="1:25" x14ac:dyDescent="0.35">
      <c r="A4" s="14" t="s">
        <v>0</v>
      </c>
      <c r="B4" s="13">
        <v>3544.8363999999997</v>
      </c>
      <c r="C4" s="13">
        <v>251.28132826060971</v>
      </c>
      <c r="D4" s="13">
        <v>6524.2057150000001</v>
      </c>
      <c r="E4" s="13">
        <v>669.18380211876854</v>
      </c>
      <c r="F4" s="13">
        <v>400.90217999999999</v>
      </c>
      <c r="G4" s="13">
        <f>SUM('Labour Supply - Base'!$B4:$F4)</f>
        <v>11390.409425379377</v>
      </c>
      <c r="H4" s="13">
        <v>311.17645400000004</v>
      </c>
      <c r="I4" s="13">
        <v>3717.8904549999997</v>
      </c>
      <c r="J4" s="13">
        <v>1470.929189</v>
      </c>
      <c r="K4" s="13">
        <v>2212.5982220000001</v>
      </c>
      <c r="L4" s="13">
        <v>1103.435524</v>
      </c>
      <c r="M4" s="13">
        <v>606.28742999999997</v>
      </c>
      <c r="N4" s="13">
        <f>SUM('Labour Supply - Base'!$H4:$M4)</f>
        <v>9422.3172740000009</v>
      </c>
      <c r="O4" s="13">
        <v>0</v>
      </c>
      <c r="P4" s="13">
        <v>438.14353931953997</v>
      </c>
      <c r="Q4" s="13">
        <v>685.22703296535281</v>
      </c>
      <c r="R4" s="13">
        <v>373.22083900000001</v>
      </c>
      <c r="S4" s="13">
        <v>662.39359999999999</v>
      </c>
      <c r="T4" s="13">
        <v>0</v>
      </c>
      <c r="U4" s="13">
        <v>75.41860316277598</v>
      </c>
      <c r="V4" s="13">
        <v>492.42374999999998</v>
      </c>
      <c r="W4" s="13">
        <v>263.6697178600823</v>
      </c>
      <c r="X4" s="13">
        <v>0</v>
      </c>
      <c r="Y4" s="13">
        <f>SUM('Labour Supply - Base'!$O4:$X4)</f>
        <v>2990.497082307751</v>
      </c>
    </row>
    <row r="5" spans="1:25" x14ac:dyDescent="0.35">
      <c r="A5" s="16" t="s">
        <v>1</v>
      </c>
      <c r="B5" s="13">
        <v>3473.9396719999995</v>
      </c>
      <c r="C5" s="13">
        <v>245.5018577106157</v>
      </c>
      <c r="D5" s="13">
        <v>6374.1489835550001</v>
      </c>
      <c r="E5" s="13">
        <v>653.79257467003686</v>
      </c>
      <c r="F5" s="13">
        <v>391.68142985999998</v>
      </c>
      <c r="G5" s="15">
        <f>SUM('Labour Supply - Base'!$B5:$F5)</f>
        <v>11139.064517795652</v>
      </c>
      <c r="H5" s="13">
        <v>304.01939555800004</v>
      </c>
      <c r="I5" s="13">
        <v>3632.3789745349995</v>
      </c>
      <c r="J5" s="13">
        <v>1437.097817653</v>
      </c>
      <c r="K5" s="13">
        <v>2161.7084628940001</v>
      </c>
      <c r="L5" s="13">
        <v>1078.0565069479999</v>
      </c>
      <c r="M5" s="13">
        <v>594.76796882999997</v>
      </c>
      <c r="N5" s="15">
        <f>SUM('Labour Supply - Base'!$H5:$M5)</f>
        <v>9208.0291264179996</v>
      </c>
      <c r="O5" s="13">
        <v>0</v>
      </c>
      <c r="P5" s="13">
        <v>428.06623791519053</v>
      </c>
      <c r="Q5" s="13">
        <v>669.4668112071497</v>
      </c>
      <c r="R5" s="13">
        <v>364.636759703</v>
      </c>
      <c r="S5" s="13">
        <v>642.521792</v>
      </c>
      <c r="T5" s="13">
        <v>0</v>
      </c>
      <c r="U5" s="13">
        <v>73.533138083706575</v>
      </c>
      <c r="V5" s="13">
        <v>480.11315624999997</v>
      </c>
      <c r="W5" s="13">
        <v>258.39632350288065</v>
      </c>
      <c r="X5" s="13">
        <v>0</v>
      </c>
      <c r="Y5" s="15">
        <f>SUM('Labour Supply - Base'!$O5:$X5)</f>
        <v>2916.7342186619271</v>
      </c>
    </row>
    <row r="6" spans="1:25" x14ac:dyDescent="0.35">
      <c r="A6" s="14" t="s">
        <v>2</v>
      </c>
      <c r="B6" s="13">
        <v>3404.4608785599994</v>
      </c>
      <c r="C6" s="13">
        <v>239.85531498327154</v>
      </c>
      <c r="D6" s="13">
        <v>6227.5435569332349</v>
      </c>
      <c r="E6" s="13">
        <v>638.75534545262599</v>
      </c>
      <c r="F6" s="13">
        <v>382.67275697321998</v>
      </c>
      <c r="G6" s="13">
        <f>SUM('Labour Supply - Base'!$B6:$F6)</f>
        <v>10893.287852902351</v>
      </c>
      <c r="H6" s="13">
        <v>297.02694946016607</v>
      </c>
      <c r="I6" s="13">
        <v>3548.8342581206944</v>
      </c>
      <c r="J6" s="13">
        <v>1404.044567846981</v>
      </c>
      <c r="K6" s="13">
        <v>2111.9891682474381</v>
      </c>
      <c r="L6" s="13">
        <v>1053.2612072881959</v>
      </c>
      <c r="M6" s="13">
        <v>583.46737742223002</v>
      </c>
      <c r="N6" s="13">
        <f>SUM('Labour Supply - Base'!$H6:$M6)</f>
        <v>8998.6235283857059</v>
      </c>
      <c r="O6" s="13">
        <v>0</v>
      </c>
      <c r="P6" s="13">
        <v>418.22071444314116</v>
      </c>
      <c r="Q6" s="13">
        <v>654.06907454938528</v>
      </c>
      <c r="R6" s="13">
        <v>356.25011422983101</v>
      </c>
      <c r="S6" s="13">
        <v>623.24613824000005</v>
      </c>
      <c r="T6" s="13">
        <v>0</v>
      </c>
      <c r="U6" s="13">
        <v>71.694809631613907</v>
      </c>
      <c r="V6" s="13">
        <v>468.11032734374999</v>
      </c>
      <c r="W6" s="13">
        <v>253.22839703282304</v>
      </c>
      <c r="X6" s="13">
        <v>0</v>
      </c>
      <c r="Y6" s="13">
        <f>SUM('Labour Supply - Base'!$O6:$X6)</f>
        <v>2844.8195754705444</v>
      </c>
    </row>
    <row r="7" spans="1:25" x14ac:dyDescent="0.35">
      <c r="A7" s="16" t="s">
        <v>3</v>
      </c>
      <c r="B7" s="13">
        <v>3336.3716609887992</v>
      </c>
      <c r="C7" s="13">
        <v>234.33864273865629</v>
      </c>
      <c r="D7" s="13">
        <v>6084.3100551237703</v>
      </c>
      <c r="E7" s="13">
        <v>624.06397250721557</v>
      </c>
      <c r="F7" s="13">
        <v>373.87128356283591</v>
      </c>
      <c r="G7" s="15">
        <f>SUM('Labour Supply - Base'!$B7:$F7)</f>
        <v>10652.955614921279</v>
      </c>
      <c r="H7" s="13">
        <v>290.19532962258222</v>
      </c>
      <c r="I7" s="13">
        <v>3467.2110701839183</v>
      </c>
      <c r="J7" s="13">
        <v>1371.7515427865003</v>
      </c>
      <c r="K7" s="13">
        <v>2063.413417377747</v>
      </c>
      <c r="L7" s="13">
        <v>1029.0361995205674</v>
      </c>
      <c r="M7" s="13">
        <v>572.38149725120763</v>
      </c>
      <c r="N7" s="15">
        <f>SUM('Labour Supply - Base'!$H7:$M7)</f>
        <v>8793.9890567425227</v>
      </c>
      <c r="O7" s="13">
        <v>0</v>
      </c>
      <c r="P7" s="13">
        <v>408.60163801094893</v>
      </c>
      <c r="Q7" s="13">
        <v>639.02548583474936</v>
      </c>
      <c r="R7" s="13">
        <v>348.05636160254488</v>
      </c>
      <c r="S7" s="13">
        <v>604.5487540928001</v>
      </c>
      <c r="T7" s="13">
        <v>0</v>
      </c>
      <c r="U7" s="13">
        <v>69.90243939082356</v>
      </c>
      <c r="V7" s="13">
        <v>456.40756916015624</v>
      </c>
      <c r="W7" s="13">
        <v>248.16382909216657</v>
      </c>
      <c r="X7" s="13">
        <v>0</v>
      </c>
      <c r="Y7" s="15">
        <f>SUM('Labour Supply - Base'!$O7:$X7)</f>
        <v>2774.7060771841893</v>
      </c>
    </row>
    <row r="8" spans="1:25" x14ac:dyDescent="0.35">
      <c r="A8" s="14" t="s">
        <v>4</v>
      </c>
      <c r="B8" s="13">
        <v>3269.6442277690235</v>
      </c>
      <c r="C8" s="13">
        <v>228.9488539556672</v>
      </c>
      <c r="D8" s="13">
        <v>5944.370923855924</v>
      </c>
      <c r="E8" s="13">
        <v>609.71050113954959</v>
      </c>
      <c r="F8" s="13">
        <v>365.27224404089071</v>
      </c>
      <c r="G8" s="13">
        <f>SUM('Labour Supply - Base'!$B8:$F8)</f>
        <v>10417.946750761055</v>
      </c>
      <c r="H8" s="13">
        <v>283.52083704126284</v>
      </c>
      <c r="I8" s="13">
        <v>3387.4652155696881</v>
      </c>
      <c r="J8" s="13">
        <v>1340.2012573024108</v>
      </c>
      <c r="K8" s="13">
        <v>2015.9549087780588</v>
      </c>
      <c r="L8" s="13">
        <v>1005.3683669315943</v>
      </c>
      <c r="M8" s="13">
        <v>561.50624880343469</v>
      </c>
      <c r="N8" s="13">
        <f>SUM('Labour Supply - Base'!$H8:$M8)</f>
        <v>8594.0168344264493</v>
      </c>
      <c r="O8" s="13">
        <v>0</v>
      </c>
      <c r="P8" s="13">
        <v>399.2038003366971</v>
      </c>
      <c r="Q8" s="13">
        <v>624.32789966055009</v>
      </c>
      <c r="R8" s="13">
        <v>340.05106528568638</v>
      </c>
      <c r="S8" s="13">
        <v>586.41229147001604</v>
      </c>
      <c r="T8" s="13">
        <v>0</v>
      </c>
      <c r="U8" s="13">
        <v>68.154878406052973</v>
      </c>
      <c r="V8" s="13">
        <v>444.99737993115235</v>
      </c>
      <c r="W8" s="13">
        <v>243.20055251032323</v>
      </c>
      <c r="X8" s="13">
        <v>0</v>
      </c>
      <c r="Y8" s="13">
        <f>SUM('Labour Supply - Base'!$O8:$X8)</f>
        <v>2706.3478676004779</v>
      </c>
    </row>
    <row r="9" spans="1:25" x14ac:dyDescent="0.35">
      <c r="A9" s="16" t="s">
        <v>5</v>
      </c>
      <c r="B9" s="13">
        <v>3204.2513432136429</v>
      </c>
      <c r="C9" s="13">
        <v>223.68303031468685</v>
      </c>
      <c r="D9" s="13">
        <v>5807.6503926072382</v>
      </c>
      <c r="E9" s="13">
        <v>595.68715961333999</v>
      </c>
      <c r="F9" s="13">
        <v>356.87098242795025</v>
      </c>
      <c r="G9" s="15">
        <f>SUM('Labour Supply - Base'!$B9:$F9)</f>
        <v>10188.142908176858</v>
      </c>
      <c r="H9" s="13">
        <v>276.99985778931381</v>
      </c>
      <c r="I9" s="13">
        <v>3309.5535156115852</v>
      </c>
      <c r="J9" s="13">
        <v>1309.3766283844554</v>
      </c>
      <c r="K9" s="13">
        <v>1969.5879458761635</v>
      </c>
      <c r="L9" s="13">
        <v>982.24489449216765</v>
      </c>
      <c r="M9" s="13">
        <v>550.83763007616938</v>
      </c>
      <c r="N9" s="15">
        <f>SUM('Labour Supply - Base'!$H9:$M9)</f>
        <v>8398.6004722298567</v>
      </c>
      <c r="O9" s="13">
        <v>0</v>
      </c>
      <c r="P9" s="13">
        <v>390.02211292895305</v>
      </c>
      <c r="Q9" s="13">
        <v>609.9683579683574</v>
      </c>
      <c r="R9" s="13">
        <v>332.22989078411558</v>
      </c>
      <c r="S9" s="13">
        <v>568.8199227259156</v>
      </c>
      <c r="T9" s="13">
        <v>0</v>
      </c>
      <c r="U9" s="13">
        <v>66.451006445901655</v>
      </c>
      <c r="V9" s="13">
        <v>433.87244543287352</v>
      </c>
      <c r="W9" s="13">
        <v>238.33654146011676</v>
      </c>
      <c r="X9" s="13">
        <v>0</v>
      </c>
      <c r="Y9" s="15">
        <f>SUM('Labour Supply - Base'!$O9:$X9)</f>
        <v>2639.700277746233</v>
      </c>
    </row>
    <row r="10" spans="1:25" x14ac:dyDescent="0.35">
      <c r="A10" s="14" t="s">
        <v>6</v>
      </c>
      <c r="B10" s="13">
        <v>3140.1663163493699</v>
      </c>
      <c r="C10" s="13">
        <v>218.53832061744905</v>
      </c>
      <c r="D10" s="13">
        <v>5674.0744335772715</v>
      </c>
      <c r="E10" s="13">
        <v>581.98635494223322</v>
      </c>
      <c r="F10" s="13">
        <v>348.66294983210742</v>
      </c>
      <c r="G10" s="13">
        <f>SUM('Labour Supply - Base'!$B10:$F10)</f>
        <v>9963.4283753184318</v>
      </c>
      <c r="H10" s="13">
        <v>270.62886106015958</v>
      </c>
      <c r="I10" s="13">
        <v>3233.4337847525189</v>
      </c>
      <c r="J10" s="13">
        <v>1279.2609659316129</v>
      </c>
      <c r="K10" s="13">
        <v>1924.2874231210117</v>
      </c>
      <c r="L10" s="13">
        <v>959.65326191884776</v>
      </c>
      <c r="M10" s="13">
        <v>540.37171510472217</v>
      </c>
      <c r="N10" s="13">
        <f>SUM('Labour Supply - Base'!$H10:$M10)</f>
        <v>8207.6360118888733</v>
      </c>
      <c r="O10" s="13">
        <v>0</v>
      </c>
      <c r="P10" s="13">
        <v>381.05160433158716</v>
      </c>
      <c r="Q10" s="13">
        <v>595.9390857350852</v>
      </c>
      <c r="R10" s="13">
        <v>324.58860329608092</v>
      </c>
      <c r="S10" s="13">
        <v>551.75532504413809</v>
      </c>
      <c r="T10" s="13">
        <v>0</v>
      </c>
      <c r="U10" s="13">
        <v>64.789731284754112</v>
      </c>
      <c r="V10" s="13">
        <v>423.02563429705168</v>
      </c>
      <c r="W10" s="13">
        <v>233.56981063091442</v>
      </c>
      <c r="X10" s="13">
        <v>0</v>
      </c>
      <c r="Y10" s="13">
        <f>SUM('Labour Supply - Base'!$O10:$X10)</f>
        <v>2574.7197946196115</v>
      </c>
    </row>
    <row r="11" spans="1:25" x14ac:dyDescent="0.35">
      <c r="A11" s="16" t="s">
        <v>7</v>
      </c>
      <c r="B11" s="13">
        <v>3077.3629900223827</v>
      </c>
      <c r="C11" s="13">
        <v>213.51193924324772</v>
      </c>
      <c r="D11" s="13">
        <v>5543.5707216049941</v>
      </c>
      <c r="E11" s="13">
        <v>568.60066877856184</v>
      </c>
      <c r="F11" s="13">
        <v>340.64370198596896</v>
      </c>
      <c r="G11" s="15">
        <f>SUM('Labour Supply - Base'!$B11:$F11)</f>
        <v>9743.6900216351551</v>
      </c>
      <c r="H11" s="13">
        <v>264.4043972557759</v>
      </c>
      <c r="I11" s="13">
        <v>3159.064807703211</v>
      </c>
      <c r="J11" s="13">
        <v>1249.8379637151859</v>
      </c>
      <c r="K11" s="13">
        <v>1880.0288123892285</v>
      </c>
      <c r="L11" s="13">
        <v>937.58123689471427</v>
      </c>
      <c r="M11" s="13">
        <v>530.10465251773246</v>
      </c>
      <c r="N11" s="15">
        <f>SUM('Labour Supply - Base'!$H11:$M11)</f>
        <v>8021.021870475849</v>
      </c>
      <c r="O11" s="13">
        <v>0</v>
      </c>
      <c r="P11" s="13">
        <v>372.28741743196065</v>
      </c>
      <c r="Q11" s="13">
        <v>582.23248676317826</v>
      </c>
      <c r="R11" s="13">
        <v>317.12306542027108</v>
      </c>
      <c r="S11" s="13">
        <v>535.20266529281389</v>
      </c>
      <c r="T11" s="13">
        <v>0</v>
      </c>
      <c r="U11" s="13">
        <v>63.169988002635257</v>
      </c>
      <c r="V11" s="13">
        <v>412.44999343962536</v>
      </c>
      <c r="W11" s="13">
        <v>228.89841441829614</v>
      </c>
      <c r="X11" s="13">
        <v>0</v>
      </c>
      <c r="Y11" s="15">
        <f>SUM('Labour Supply - Base'!$O11:$X11)</f>
        <v>2511.3640307687806</v>
      </c>
    </row>
    <row r="12" spans="1:25" x14ac:dyDescent="0.35">
      <c r="A12" s="14" t="s">
        <v>8</v>
      </c>
      <c r="B12" s="13">
        <v>3015.8157302219352</v>
      </c>
      <c r="C12" s="13">
        <v>208.60116464065302</v>
      </c>
      <c r="D12" s="13">
        <v>5416.0685950080797</v>
      </c>
      <c r="E12" s="13">
        <v>555.52285339665491</v>
      </c>
      <c r="F12" s="13">
        <v>332.80889684029165</v>
      </c>
      <c r="G12" s="13">
        <f>SUM('Labour Supply - Base'!$B12:$F12)</f>
        <v>9528.8172401076154</v>
      </c>
      <c r="H12" s="13">
        <v>258.32309611889303</v>
      </c>
      <c r="I12" s="13">
        <v>3086.4063171260373</v>
      </c>
      <c r="J12" s="13">
        <v>1221.0916905497365</v>
      </c>
      <c r="K12" s="13">
        <v>1836.7881497042763</v>
      </c>
      <c r="L12" s="13">
        <v>916.01686844613585</v>
      </c>
      <c r="M12" s="13">
        <v>520.03266411989557</v>
      </c>
      <c r="N12" s="13">
        <f>SUM('Labour Supply - Base'!$H12:$M12)</f>
        <v>7838.6587860649743</v>
      </c>
      <c r="O12" s="13">
        <v>0</v>
      </c>
      <c r="P12" s="13">
        <v>363.72480683102555</v>
      </c>
      <c r="Q12" s="13">
        <v>568.84113956762519</v>
      </c>
      <c r="R12" s="13">
        <v>309.82923491560484</v>
      </c>
      <c r="S12" s="13">
        <v>519.14658533402951</v>
      </c>
      <c r="T12" s="13">
        <v>0</v>
      </c>
      <c r="U12" s="13">
        <v>61.590738302569378</v>
      </c>
      <c r="V12" s="13">
        <v>402.13874360363474</v>
      </c>
      <c r="W12" s="13">
        <v>224.32044612993022</v>
      </c>
      <c r="X12" s="13">
        <v>0</v>
      </c>
      <c r="Y12" s="13">
        <f>SUM('Labour Supply - Base'!$O12:$X12)</f>
        <v>2449.5916946844195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8181E-3BF5-4A65-972F-F061B706BEA7}">
  <sheetPr>
    <tabColor theme="0" tint="-0.499984740745262"/>
  </sheetPr>
  <dimension ref="A1:E31"/>
  <sheetViews>
    <sheetView workbookViewId="0">
      <selection activeCell="A24" sqref="A24"/>
    </sheetView>
  </sheetViews>
  <sheetFormatPr defaultRowHeight="14.5" x14ac:dyDescent="0.35"/>
  <sheetData>
    <row r="1" spans="1:5" ht="43.5" x14ac:dyDescent="0.35">
      <c r="A1" s="2" t="s">
        <v>45</v>
      </c>
      <c r="B1" s="2" t="s">
        <v>40</v>
      </c>
      <c r="C1" s="3" t="s">
        <v>10</v>
      </c>
      <c r="D1" s="3" t="s">
        <v>12</v>
      </c>
      <c r="E1" s="3" t="s">
        <v>11</v>
      </c>
    </row>
    <row r="2" spans="1:5" x14ac:dyDescent="0.35">
      <c r="A2" s="21" t="s">
        <v>44</v>
      </c>
      <c r="B2" s="14" t="s">
        <v>13</v>
      </c>
      <c r="C2" s="20">
        <v>0</v>
      </c>
      <c r="D2" s="20">
        <v>0</v>
      </c>
      <c r="E2" s="20">
        <v>0</v>
      </c>
    </row>
    <row r="3" spans="1:5" x14ac:dyDescent="0.35">
      <c r="A3" s="21" t="s">
        <v>44</v>
      </c>
      <c r="B3" s="14" t="s">
        <v>0</v>
      </c>
      <c r="C3" s="20">
        <v>0</v>
      </c>
      <c r="D3" s="20">
        <v>0</v>
      </c>
      <c r="E3" s="20">
        <v>0</v>
      </c>
    </row>
    <row r="4" spans="1:5" x14ac:dyDescent="0.35">
      <c r="A4" s="21" t="s">
        <v>44</v>
      </c>
      <c r="B4" s="14" t="s">
        <v>1</v>
      </c>
      <c r="C4" s="20">
        <v>0</v>
      </c>
      <c r="D4" s="20">
        <v>0</v>
      </c>
      <c r="E4" s="20">
        <v>0</v>
      </c>
    </row>
    <row r="5" spans="1:5" x14ac:dyDescent="0.35">
      <c r="A5" s="21" t="s">
        <v>44</v>
      </c>
      <c r="B5" s="14" t="s">
        <v>2</v>
      </c>
      <c r="C5" s="20">
        <v>0</v>
      </c>
      <c r="D5" s="20">
        <v>0</v>
      </c>
      <c r="E5" s="20">
        <v>0</v>
      </c>
    </row>
    <row r="6" spans="1:5" x14ac:dyDescent="0.35">
      <c r="A6" s="21" t="s">
        <v>44</v>
      </c>
      <c r="B6" s="14" t="s">
        <v>3</v>
      </c>
      <c r="C6" s="20">
        <v>0</v>
      </c>
      <c r="D6" s="20">
        <v>0</v>
      </c>
      <c r="E6" s="20">
        <v>0</v>
      </c>
    </row>
    <row r="7" spans="1:5" x14ac:dyDescent="0.35">
      <c r="A7" s="21" t="s">
        <v>44</v>
      </c>
      <c r="B7" s="14" t="s">
        <v>4</v>
      </c>
      <c r="C7" s="20">
        <v>0</v>
      </c>
      <c r="D7" s="20">
        <v>0</v>
      </c>
      <c r="E7" s="20">
        <v>0</v>
      </c>
    </row>
    <row r="8" spans="1:5" x14ac:dyDescent="0.35">
      <c r="A8" s="21" t="s">
        <v>44</v>
      </c>
      <c r="B8" s="14" t="s">
        <v>5</v>
      </c>
      <c r="C8" s="20">
        <v>0</v>
      </c>
      <c r="D8" s="20">
        <v>0</v>
      </c>
      <c r="E8" s="20">
        <v>0</v>
      </c>
    </row>
    <row r="9" spans="1:5" x14ac:dyDescent="0.35">
      <c r="A9" s="21" t="s">
        <v>44</v>
      </c>
      <c r="B9" s="14" t="s">
        <v>6</v>
      </c>
      <c r="C9" s="20">
        <v>0</v>
      </c>
      <c r="D9" s="20">
        <v>0</v>
      </c>
      <c r="E9" s="20">
        <v>0</v>
      </c>
    </row>
    <row r="10" spans="1:5" x14ac:dyDescent="0.35">
      <c r="A10" s="21" t="s">
        <v>44</v>
      </c>
      <c r="B10" s="14" t="s">
        <v>7</v>
      </c>
      <c r="C10" s="20">
        <v>0</v>
      </c>
      <c r="D10" s="20">
        <v>0</v>
      </c>
      <c r="E10" s="20">
        <v>0</v>
      </c>
    </row>
    <row r="11" spans="1:5" x14ac:dyDescent="0.35">
      <c r="A11" s="21" t="s">
        <v>44</v>
      </c>
      <c r="B11" s="14" t="s">
        <v>8</v>
      </c>
      <c r="C11" s="20">
        <v>0</v>
      </c>
      <c r="D11" s="20">
        <v>0</v>
      </c>
      <c r="E11" s="20">
        <v>0</v>
      </c>
    </row>
    <row r="12" spans="1:5" x14ac:dyDescent="0.35">
      <c r="A12" s="21" t="s">
        <v>43</v>
      </c>
      <c r="B12" s="14" t="s">
        <v>13</v>
      </c>
      <c r="C12" s="20">
        <v>406.19206495657863</v>
      </c>
      <c r="D12" s="20">
        <v>166.90918480116613</v>
      </c>
      <c r="E12" s="20">
        <v>560.65655035184341</v>
      </c>
    </row>
    <row r="13" spans="1:5" x14ac:dyDescent="0.35">
      <c r="A13" s="21" t="s">
        <v>43</v>
      </c>
      <c r="B13" s="14" t="s">
        <v>0</v>
      </c>
      <c r="C13" s="20">
        <v>396.84861487495351</v>
      </c>
      <c r="D13" s="20">
        <v>162.67840219510347</v>
      </c>
      <c r="E13" s="20">
        <v>545.21245557633029</v>
      </c>
    </row>
    <row r="14" spans="1:5" x14ac:dyDescent="0.35">
      <c r="A14" s="21" t="s">
        <v>43</v>
      </c>
      <c r="B14" s="14" t="s">
        <v>1</v>
      </c>
      <c r="C14" s="20">
        <v>387.72136165328624</v>
      </c>
      <c r="D14" s="20">
        <v>158.55486297522395</v>
      </c>
      <c r="E14" s="20">
        <v>530.19771129179446</v>
      </c>
    </row>
    <row r="15" spans="1:5" x14ac:dyDescent="0.35">
      <c r="A15" s="21" t="s">
        <v>43</v>
      </c>
      <c r="B15" s="14" t="s">
        <v>2</v>
      </c>
      <c r="C15" s="20">
        <v>378.80527219737115</v>
      </c>
      <c r="D15" s="20">
        <v>154.5358486397979</v>
      </c>
      <c r="E15" s="20">
        <v>515.60028347940306</v>
      </c>
    </row>
    <row r="16" spans="1:5" x14ac:dyDescent="0.35">
      <c r="A16" s="21" t="s">
        <v>43</v>
      </c>
      <c r="B16" s="14" t="s">
        <v>3</v>
      </c>
      <c r="C16" s="20">
        <v>370.09543131227963</v>
      </c>
      <c r="D16" s="20">
        <v>150.61870959958694</v>
      </c>
      <c r="E16" s="20">
        <v>501.40847785875189</v>
      </c>
    </row>
    <row r="17" spans="1:5" x14ac:dyDescent="0.35">
      <c r="A17" s="21" t="s">
        <v>43</v>
      </c>
      <c r="B17" s="14" t="s">
        <v>4</v>
      </c>
      <c r="C17" s="20">
        <v>361.58703892333949</v>
      </c>
      <c r="D17" s="20">
        <v>146.80086343091367</v>
      </c>
      <c r="E17" s="20">
        <v>487.61093023552041</v>
      </c>
    </row>
    <row r="18" spans="1:5" x14ac:dyDescent="0.35">
      <c r="A18" s="21" t="s">
        <v>43</v>
      </c>
      <c r="B18" s="14" t="s">
        <v>5</v>
      </c>
      <c r="C18" s="20">
        <v>353.27540736302558</v>
      </c>
      <c r="D18" s="20">
        <v>143.07979317301775</v>
      </c>
      <c r="E18" s="20">
        <v>474.19659712489232</v>
      </c>
    </row>
    <row r="19" spans="1:5" x14ac:dyDescent="0.35">
      <c r="A19" s="21" t="s">
        <v>43</v>
      </c>
      <c r="B19" s="14" t="s">
        <v>6</v>
      </c>
      <c r="C19" s="20">
        <v>345.15595872218807</v>
      </c>
      <c r="D19" s="20">
        <v>139.45304566857419</v>
      </c>
      <c r="E19" s="20">
        <v>461.15474664281766</v>
      </c>
    </row>
    <row r="20" spans="1:5" x14ac:dyDescent="0.35">
      <c r="A20" s="21" t="s">
        <v>43</v>
      </c>
      <c r="B20" s="14" t="s">
        <v>7</v>
      </c>
      <c r="C20" s="20">
        <v>337.22422226408463</v>
      </c>
      <c r="D20" s="20">
        <v>135.91822994628066</v>
      </c>
      <c r="E20" s="20">
        <v>448.47494965743232</v>
      </c>
    </row>
    <row r="21" spans="1:5" x14ac:dyDescent="0.35">
      <c r="A21" s="21" t="s">
        <v>43</v>
      </c>
      <c r="B21" s="14" t="s">
        <v>8</v>
      </c>
      <c r="C21" s="20">
        <v>329.47583189971681</v>
      </c>
      <c r="D21" s="20">
        <v>132.47301564444663</v>
      </c>
      <c r="E21" s="20">
        <v>436.14707119316643</v>
      </c>
    </row>
    <row r="22" spans="1:5" x14ac:dyDescent="0.35">
      <c r="A22" s="21" t="s">
        <v>15</v>
      </c>
      <c r="B22" s="14" t="s">
        <v>13</v>
      </c>
      <c r="C22" s="20">
        <v>812.38412991315727</v>
      </c>
      <c r="D22" s="20">
        <v>333.81836960233227</v>
      </c>
      <c r="E22" s="20">
        <v>1121.3131007036868</v>
      </c>
    </row>
    <row r="23" spans="1:5" x14ac:dyDescent="0.35">
      <c r="A23" s="21" t="s">
        <v>15</v>
      </c>
      <c r="B23" s="14" t="s">
        <v>0</v>
      </c>
      <c r="C23" s="20">
        <v>793.69722974990702</v>
      </c>
      <c r="D23" s="20">
        <v>325.35680439020695</v>
      </c>
      <c r="E23" s="20">
        <v>1090.4249111526606</v>
      </c>
    </row>
    <row r="24" spans="1:5" x14ac:dyDescent="0.35">
      <c r="A24" s="21" t="s">
        <v>15</v>
      </c>
      <c r="B24" s="14" t="s">
        <v>1</v>
      </c>
      <c r="C24" s="20">
        <v>775.44272330657247</v>
      </c>
      <c r="D24" s="20">
        <v>317.10972595044791</v>
      </c>
      <c r="E24" s="20">
        <v>1060.3954225835889</v>
      </c>
    </row>
    <row r="25" spans="1:5" x14ac:dyDescent="0.35">
      <c r="A25" s="21" t="s">
        <v>15</v>
      </c>
      <c r="B25" s="14" t="s">
        <v>2</v>
      </c>
      <c r="C25" s="20">
        <v>757.61054439474231</v>
      </c>
      <c r="D25" s="20">
        <v>309.07169727959581</v>
      </c>
      <c r="E25" s="20">
        <v>1031.2005669588061</v>
      </c>
    </row>
    <row r="26" spans="1:5" x14ac:dyDescent="0.35">
      <c r="A26" s="21" t="s">
        <v>15</v>
      </c>
      <c r="B26" s="14" t="s">
        <v>3</v>
      </c>
      <c r="C26" s="20">
        <v>740.19086262455926</v>
      </c>
      <c r="D26" s="20">
        <v>301.23741919917387</v>
      </c>
      <c r="E26" s="20">
        <v>1002.8169557175038</v>
      </c>
    </row>
    <row r="27" spans="1:5" x14ac:dyDescent="0.35">
      <c r="A27" s="21" t="s">
        <v>15</v>
      </c>
      <c r="B27" s="14" t="s">
        <v>4</v>
      </c>
      <c r="C27" s="20">
        <v>723.17407784667898</v>
      </c>
      <c r="D27" s="20">
        <v>293.60172686182733</v>
      </c>
      <c r="E27" s="20">
        <v>975.22186047104083</v>
      </c>
    </row>
    <row r="28" spans="1:5" x14ac:dyDescent="0.35">
      <c r="A28" s="21" t="s">
        <v>15</v>
      </c>
      <c r="B28" s="14" t="s">
        <v>5</v>
      </c>
      <c r="C28" s="20">
        <v>706.55081472605116</v>
      </c>
      <c r="D28" s="20">
        <v>286.1595863460355</v>
      </c>
      <c r="E28" s="20">
        <v>948.39319424978464</v>
      </c>
    </row>
    <row r="29" spans="1:5" x14ac:dyDescent="0.35">
      <c r="A29" s="21" t="s">
        <v>15</v>
      </c>
      <c r="B29" s="14" t="s">
        <v>6</v>
      </c>
      <c r="C29" s="20">
        <v>690.31191744437615</v>
      </c>
      <c r="D29" s="20">
        <v>278.90609133714838</v>
      </c>
      <c r="E29" s="20">
        <v>922.30949328563531</v>
      </c>
    </row>
    <row r="30" spans="1:5" x14ac:dyDescent="0.35">
      <c r="A30" s="21" t="s">
        <v>15</v>
      </c>
      <c r="B30" s="14" t="s">
        <v>7</v>
      </c>
      <c r="C30" s="20">
        <v>674.44844452816926</v>
      </c>
      <c r="D30" s="20">
        <v>271.83645989256132</v>
      </c>
      <c r="E30" s="20">
        <v>896.94989931486464</v>
      </c>
    </row>
    <row r="31" spans="1:5" x14ac:dyDescent="0.35">
      <c r="A31" s="21" t="s">
        <v>15</v>
      </c>
      <c r="B31" s="14" t="s">
        <v>8</v>
      </c>
      <c r="C31" s="20">
        <v>658.95166379943362</v>
      </c>
      <c r="D31" s="20">
        <v>264.94603128889327</v>
      </c>
      <c r="E31" s="20">
        <v>872.29414238633285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1B209-3084-46BF-A912-9FCDECE8728B}">
  <sheetPr>
    <tabColor theme="0" tint="-0.499984740745262"/>
  </sheetPr>
  <dimension ref="A1:Z21"/>
  <sheetViews>
    <sheetView workbookViewId="0">
      <selection activeCell="N14" sqref="N14"/>
    </sheetView>
  </sheetViews>
  <sheetFormatPr defaultRowHeight="14.5" x14ac:dyDescent="0.35"/>
  <sheetData>
    <row r="1" spans="1:26" ht="145" x14ac:dyDescent="0.35">
      <c r="A1" s="27" t="s">
        <v>41</v>
      </c>
      <c r="B1" s="27" t="s">
        <v>40</v>
      </c>
      <c r="C1" s="25" t="s">
        <v>10</v>
      </c>
      <c r="D1" s="25" t="s">
        <v>12</v>
      </c>
      <c r="E1" s="26" t="s">
        <v>11</v>
      </c>
      <c r="F1" s="25" t="s">
        <v>39</v>
      </c>
      <c r="G1" s="25" t="s">
        <v>38</v>
      </c>
      <c r="H1" s="25" t="s">
        <v>37</v>
      </c>
      <c r="I1" s="25" t="s">
        <v>36</v>
      </c>
      <c r="J1" s="25" t="s">
        <v>35</v>
      </c>
      <c r="K1" s="25" t="s">
        <v>34</v>
      </c>
      <c r="L1" s="25" t="s">
        <v>33</v>
      </c>
      <c r="M1" s="25" t="s">
        <v>32</v>
      </c>
      <c r="N1" s="25" t="s">
        <v>31</v>
      </c>
      <c r="O1" s="25" t="s">
        <v>30</v>
      </c>
      <c r="P1" s="25" t="s">
        <v>29</v>
      </c>
      <c r="Q1" s="25" t="s">
        <v>28</v>
      </c>
      <c r="R1" s="25" t="s">
        <v>27</v>
      </c>
      <c r="S1" s="25" t="s">
        <v>26</v>
      </c>
      <c r="T1" s="25" t="s">
        <v>25</v>
      </c>
      <c r="U1" s="25" t="s">
        <v>24</v>
      </c>
      <c r="V1" s="25" t="s">
        <v>23</v>
      </c>
      <c r="W1" s="25" t="s">
        <v>22</v>
      </c>
      <c r="X1" s="25" t="s">
        <v>21</v>
      </c>
      <c r="Y1" s="25" t="s">
        <v>20</v>
      </c>
      <c r="Z1" s="25" t="s">
        <v>19</v>
      </c>
    </row>
    <row r="2" spans="1:26" x14ac:dyDescent="0.35">
      <c r="A2" s="24" t="s">
        <v>46</v>
      </c>
      <c r="B2" s="23" t="s">
        <v>13</v>
      </c>
      <c r="C2" s="22">
        <v>636.29999999999995</v>
      </c>
      <c r="D2" s="22">
        <v>0</v>
      </c>
      <c r="E2" s="22">
        <v>20.2</v>
      </c>
      <c r="F2" s="22">
        <v>407.36666666666667</v>
      </c>
      <c r="G2" s="22">
        <v>0</v>
      </c>
      <c r="H2" s="22">
        <v>228.93333333333334</v>
      </c>
      <c r="I2" s="22">
        <v>0</v>
      </c>
      <c r="J2" s="22">
        <v>0</v>
      </c>
      <c r="K2" s="22">
        <v>0</v>
      </c>
      <c r="L2" s="22">
        <v>0</v>
      </c>
      <c r="M2" s="22">
        <v>0</v>
      </c>
      <c r="N2" s="22">
        <v>0</v>
      </c>
      <c r="O2" s="22">
        <v>0</v>
      </c>
      <c r="P2" s="22">
        <v>0</v>
      </c>
      <c r="Q2" s="22">
        <v>0</v>
      </c>
      <c r="R2" s="22">
        <v>0</v>
      </c>
      <c r="S2" s="22">
        <v>0</v>
      </c>
      <c r="T2" s="22">
        <v>0</v>
      </c>
      <c r="U2" s="22">
        <v>0</v>
      </c>
      <c r="V2" s="22">
        <v>20.2</v>
      </c>
      <c r="W2" s="22">
        <v>0</v>
      </c>
      <c r="X2" s="22">
        <v>0</v>
      </c>
      <c r="Y2" s="22">
        <v>0</v>
      </c>
      <c r="Z2" s="22">
        <v>0</v>
      </c>
    </row>
    <row r="3" spans="1:26" x14ac:dyDescent="0.35">
      <c r="A3" s="24" t="s">
        <v>46</v>
      </c>
      <c r="B3" s="23" t="s">
        <v>0</v>
      </c>
      <c r="C3" s="22">
        <v>441.0333333333333</v>
      </c>
      <c r="D3" s="22">
        <v>0</v>
      </c>
      <c r="E3" s="22">
        <v>20.2</v>
      </c>
      <c r="F3" s="22">
        <v>292.89999999999998</v>
      </c>
      <c r="G3" s="22">
        <v>0</v>
      </c>
      <c r="H3" s="22">
        <v>148.13333333333333</v>
      </c>
      <c r="I3" s="22">
        <v>0</v>
      </c>
      <c r="J3" s="22">
        <v>0</v>
      </c>
      <c r="K3" s="22">
        <v>0</v>
      </c>
      <c r="L3" s="22">
        <v>0</v>
      </c>
      <c r="M3" s="22">
        <v>0</v>
      </c>
      <c r="N3" s="22">
        <v>0</v>
      </c>
      <c r="O3" s="22">
        <v>0</v>
      </c>
      <c r="P3" s="22">
        <v>0</v>
      </c>
      <c r="Q3" s="22">
        <v>0</v>
      </c>
      <c r="R3" s="22">
        <v>0</v>
      </c>
      <c r="S3" s="22">
        <v>0</v>
      </c>
      <c r="T3" s="22">
        <v>0</v>
      </c>
      <c r="U3" s="22">
        <v>0</v>
      </c>
      <c r="V3" s="22">
        <v>20.2</v>
      </c>
      <c r="W3" s="22">
        <v>0</v>
      </c>
      <c r="X3" s="22">
        <v>0</v>
      </c>
      <c r="Y3" s="22">
        <v>0</v>
      </c>
      <c r="Z3" s="22">
        <v>0</v>
      </c>
    </row>
    <row r="4" spans="1:26" x14ac:dyDescent="0.35">
      <c r="A4" s="24" t="s">
        <v>46</v>
      </c>
      <c r="B4" s="23" t="s">
        <v>1</v>
      </c>
      <c r="C4" s="22">
        <v>355.94680935403028</v>
      </c>
      <c r="D4" s="22">
        <v>0</v>
      </c>
      <c r="E4" s="22">
        <v>7.0711690894530035</v>
      </c>
      <c r="F4" s="22">
        <v>248.19803503980049</v>
      </c>
      <c r="G4" s="22">
        <v>0</v>
      </c>
      <c r="H4" s="22">
        <v>105.3604194328498</v>
      </c>
      <c r="I4" s="22">
        <v>0</v>
      </c>
      <c r="J4" s="22">
        <v>2.3883548813799744</v>
      </c>
      <c r="K4" s="22">
        <v>0</v>
      </c>
      <c r="L4" s="22">
        <v>0</v>
      </c>
      <c r="M4" s="22">
        <v>0</v>
      </c>
      <c r="N4" s="22">
        <v>0</v>
      </c>
      <c r="O4" s="22">
        <v>0</v>
      </c>
      <c r="P4" s="22">
        <v>0</v>
      </c>
      <c r="Q4" s="22">
        <v>0</v>
      </c>
      <c r="R4" s="22">
        <v>0</v>
      </c>
      <c r="S4" s="22">
        <v>0</v>
      </c>
      <c r="T4" s="22">
        <v>0</v>
      </c>
      <c r="U4" s="22">
        <v>0</v>
      </c>
      <c r="V4" s="22">
        <v>7.0711690894530035</v>
      </c>
      <c r="W4" s="22">
        <v>0</v>
      </c>
      <c r="X4" s="22">
        <v>0</v>
      </c>
      <c r="Y4" s="22">
        <v>0</v>
      </c>
      <c r="Z4" s="22">
        <v>0</v>
      </c>
    </row>
    <row r="5" spans="1:26" x14ac:dyDescent="0.35">
      <c r="A5" s="24" t="s">
        <v>46</v>
      </c>
      <c r="B5" s="23" t="s">
        <v>2</v>
      </c>
      <c r="C5" s="22">
        <v>354.87720378260292</v>
      </c>
      <c r="D5" s="22">
        <v>0</v>
      </c>
      <c r="E5" s="22">
        <v>7.0499205161947982</v>
      </c>
      <c r="F5" s="22">
        <v>247.45221011843748</v>
      </c>
      <c r="G5" s="22">
        <v>0</v>
      </c>
      <c r="H5" s="22">
        <v>105.04381569130253</v>
      </c>
      <c r="I5" s="22">
        <v>0</v>
      </c>
      <c r="J5" s="22">
        <v>2.3811779728629241</v>
      </c>
      <c r="K5" s="22">
        <v>0</v>
      </c>
      <c r="L5" s="22">
        <v>0</v>
      </c>
      <c r="M5" s="22">
        <v>0</v>
      </c>
      <c r="N5" s="22">
        <v>0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7.0499205161947982</v>
      </c>
      <c r="W5" s="22">
        <v>0</v>
      </c>
      <c r="X5" s="22">
        <v>0</v>
      </c>
      <c r="Y5" s="22">
        <v>0</v>
      </c>
      <c r="Z5" s="22">
        <v>0</v>
      </c>
    </row>
    <row r="6" spans="1:26" x14ac:dyDescent="0.35">
      <c r="A6" s="24" t="s">
        <v>46</v>
      </c>
      <c r="B6" s="23" t="s">
        <v>3</v>
      </c>
      <c r="C6" s="22">
        <v>353.80234722967003</v>
      </c>
      <c r="D6" s="22">
        <v>0</v>
      </c>
      <c r="E6" s="22">
        <v>7.0285676279739757</v>
      </c>
      <c r="F6" s="22">
        <v>246.70272374188664</v>
      </c>
      <c r="G6" s="22">
        <v>0</v>
      </c>
      <c r="H6" s="22">
        <v>104.72565765681227</v>
      </c>
      <c r="I6" s="22">
        <v>0</v>
      </c>
      <c r="J6" s="22">
        <v>2.3739658309711644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7.0285676279739757</v>
      </c>
      <c r="W6" s="22">
        <v>0</v>
      </c>
      <c r="X6" s="22">
        <v>0</v>
      </c>
      <c r="Y6" s="22">
        <v>0</v>
      </c>
      <c r="Z6" s="22">
        <v>0</v>
      </c>
    </row>
    <row r="7" spans="1:26" x14ac:dyDescent="0.35">
      <c r="A7" s="24" t="s">
        <v>46</v>
      </c>
      <c r="B7" s="23" t="s">
        <v>4</v>
      </c>
      <c r="C7" s="22">
        <v>353.05970263387599</v>
      </c>
      <c r="D7" s="22">
        <v>0</v>
      </c>
      <c r="E7" s="22">
        <v>7.0138143969511759</v>
      </c>
      <c r="F7" s="22">
        <v>246.18488533298637</v>
      </c>
      <c r="G7" s="22">
        <v>0</v>
      </c>
      <c r="H7" s="22">
        <v>104.50583451457256</v>
      </c>
      <c r="I7" s="22">
        <v>0</v>
      </c>
      <c r="J7" s="22">
        <v>2.3689827863170656</v>
      </c>
      <c r="K7" s="22">
        <v>0</v>
      </c>
      <c r="L7" s="22">
        <v>0</v>
      </c>
      <c r="M7" s="22">
        <v>0</v>
      </c>
      <c r="N7" s="22">
        <v>0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7.0138143969511759</v>
      </c>
      <c r="W7" s="22">
        <v>0</v>
      </c>
      <c r="X7" s="22">
        <v>0</v>
      </c>
      <c r="Y7" s="22">
        <v>0</v>
      </c>
      <c r="Z7" s="22">
        <v>0</v>
      </c>
    </row>
    <row r="8" spans="1:26" x14ac:dyDescent="0.35">
      <c r="A8" s="24" t="s">
        <v>46</v>
      </c>
      <c r="B8" s="23" t="s">
        <v>5</v>
      </c>
      <c r="C8" s="22">
        <v>351.9929377970351</v>
      </c>
      <c r="D8" s="22">
        <v>0</v>
      </c>
      <c r="E8" s="22">
        <v>6.9926222571658139</v>
      </c>
      <c r="F8" s="22">
        <v>245.4410412265201</v>
      </c>
      <c r="G8" s="22">
        <v>0</v>
      </c>
      <c r="H8" s="22">
        <v>104.19007163177065</v>
      </c>
      <c r="I8" s="22">
        <v>0</v>
      </c>
      <c r="J8" s="22">
        <v>2.3618249387443417</v>
      </c>
      <c r="K8" s="22">
        <v>0</v>
      </c>
      <c r="L8" s="22">
        <v>0</v>
      </c>
      <c r="M8" s="22">
        <v>0</v>
      </c>
      <c r="N8" s="22">
        <v>0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6.9926222571658139</v>
      </c>
      <c r="W8" s="22">
        <v>0</v>
      </c>
      <c r="X8" s="22">
        <v>0</v>
      </c>
      <c r="Y8" s="22">
        <v>0</v>
      </c>
      <c r="Z8" s="22">
        <v>0</v>
      </c>
    </row>
    <row r="9" spans="1:26" x14ac:dyDescent="0.35">
      <c r="A9" s="24" t="s">
        <v>46</v>
      </c>
      <c r="B9" s="23" t="s">
        <v>6</v>
      </c>
      <c r="C9" s="22">
        <v>350.49460412858281</v>
      </c>
      <c r="D9" s="22">
        <v>0</v>
      </c>
      <c r="E9" s="22">
        <v>6.9628566561163918</v>
      </c>
      <c r="F9" s="22">
        <v>244.39626862968544</v>
      </c>
      <c r="G9" s="22">
        <v>0</v>
      </c>
      <c r="H9" s="22">
        <v>103.74656417613426</v>
      </c>
      <c r="I9" s="22">
        <v>0</v>
      </c>
      <c r="J9" s="22">
        <v>2.3517713227631272</v>
      </c>
      <c r="K9" s="22">
        <v>0</v>
      </c>
      <c r="L9" s="22">
        <v>0</v>
      </c>
      <c r="M9" s="22">
        <v>0</v>
      </c>
      <c r="N9" s="22">
        <v>0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6.9628566561163918</v>
      </c>
      <c r="W9" s="22">
        <v>0</v>
      </c>
      <c r="X9" s="22">
        <v>0</v>
      </c>
      <c r="Y9" s="22">
        <v>0</v>
      </c>
      <c r="Z9" s="22">
        <v>0</v>
      </c>
    </row>
    <row r="10" spans="1:26" x14ac:dyDescent="0.35">
      <c r="A10" s="24" t="s">
        <v>46</v>
      </c>
      <c r="B10" s="23" t="s">
        <v>7</v>
      </c>
      <c r="C10" s="22">
        <v>349.06379931627686</v>
      </c>
      <c r="D10" s="22">
        <v>0</v>
      </c>
      <c r="E10" s="22">
        <v>6.9344325700003244</v>
      </c>
      <c r="F10" s="22">
        <v>243.39858320701146</v>
      </c>
      <c r="G10" s="22">
        <v>0</v>
      </c>
      <c r="H10" s="22">
        <v>103.32304529300487</v>
      </c>
      <c r="I10" s="22">
        <v>0</v>
      </c>
      <c r="J10" s="22">
        <v>2.3421708162605559</v>
      </c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6.9344325700003244</v>
      </c>
      <c r="W10" s="22">
        <v>0</v>
      </c>
      <c r="X10" s="22">
        <v>0</v>
      </c>
      <c r="Y10" s="22">
        <v>0</v>
      </c>
      <c r="Z10" s="22">
        <v>0</v>
      </c>
    </row>
    <row r="11" spans="1:26" x14ac:dyDescent="0.35">
      <c r="A11" s="24" t="s">
        <v>46</v>
      </c>
      <c r="B11" s="23" t="s">
        <v>8</v>
      </c>
      <c r="C11" s="22">
        <v>347.65195198891507</v>
      </c>
      <c r="D11" s="22">
        <v>0</v>
      </c>
      <c r="E11" s="22">
        <v>6.9063850895400112</v>
      </c>
      <c r="F11" s="22">
        <v>242.41411664285448</v>
      </c>
      <c r="G11" s="22">
        <v>0</v>
      </c>
      <c r="H11" s="22">
        <v>102.9051378341462</v>
      </c>
      <c r="I11" s="22">
        <v>0</v>
      </c>
      <c r="J11" s="22">
        <v>2.3326975119143607</v>
      </c>
      <c r="K11" s="22">
        <v>0</v>
      </c>
      <c r="L11" s="22">
        <v>0</v>
      </c>
      <c r="M11" s="22">
        <v>0</v>
      </c>
      <c r="N11" s="22">
        <v>0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6.9063850895400112</v>
      </c>
      <c r="W11" s="22">
        <v>0</v>
      </c>
      <c r="X11" s="22">
        <v>0</v>
      </c>
      <c r="Y11" s="22">
        <v>0</v>
      </c>
      <c r="Z11" s="22">
        <v>0</v>
      </c>
    </row>
    <row r="12" spans="1:26" x14ac:dyDescent="0.35">
      <c r="A12" s="24" t="s">
        <v>16</v>
      </c>
      <c r="B12" s="23" t="s">
        <v>13</v>
      </c>
      <c r="C12" s="22">
        <v>636.29999999999995</v>
      </c>
      <c r="D12" s="22">
        <v>0</v>
      </c>
      <c r="E12" s="22">
        <v>20.2</v>
      </c>
      <c r="F12" s="22">
        <v>407.36666666666667</v>
      </c>
      <c r="G12" s="22">
        <v>0</v>
      </c>
      <c r="H12" s="22">
        <v>228.93333333333334</v>
      </c>
      <c r="I12" s="22">
        <v>0</v>
      </c>
      <c r="J12" s="22">
        <v>0</v>
      </c>
      <c r="K12" s="22">
        <v>0</v>
      </c>
      <c r="L12" s="22">
        <v>0</v>
      </c>
      <c r="M12" s="22">
        <v>0</v>
      </c>
      <c r="N12" s="22">
        <v>0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20.2</v>
      </c>
      <c r="W12" s="22">
        <v>0</v>
      </c>
      <c r="X12" s="22">
        <v>0</v>
      </c>
      <c r="Y12" s="22">
        <v>0</v>
      </c>
      <c r="Z12" s="22">
        <v>0</v>
      </c>
    </row>
    <row r="13" spans="1:26" x14ac:dyDescent="0.35">
      <c r="A13" s="24" t="s">
        <v>16</v>
      </c>
      <c r="B13" s="23" t="s">
        <v>0</v>
      </c>
      <c r="C13" s="22">
        <v>441.0333333333333</v>
      </c>
      <c r="D13" s="22">
        <v>0</v>
      </c>
      <c r="E13" s="22">
        <v>20.2</v>
      </c>
      <c r="F13" s="22">
        <v>292.89999999999998</v>
      </c>
      <c r="G13" s="22">
        <v>0</v>
      </c>
      <c r="H13" s="22">
        <v>148.13333333333333</v>
      </c>
      <c r="I13" s="22">
        <v>0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20.2</v>
      </c>
      <c r="W13" s="22">
        <v>0</v>
      </c>
      <c r="X13" s="22">
        <v>0</v>
      </c>
      <c r="Y13" s="22">
        <v>0</v>
      </c>
      <c r="Z13" s="22">
        <v>0</v>
      </c>
    </row>
    <row r="14" spans="1:26" x14ac:dyDescent="0.35">
      <c r="A14" s="24" t="s">
        <v>16</v>
      </c>
      <c r="B14" s="23" t="s">
        <v>1</v>
      </c>
      <c r="C14" s="22">
        <v>355.94680935403028</v>
      </c>
      <c r="D14" s="22">
        <v>0</v>
      </c>
      <c r="E14" s="22">
        <v>7.0711690894530035</v>
      </c>
      <c r="F14" s="22">
        <v>248.19803503980049</v>
      </c>
      <c r="G14" s="22">
        <v>0</v>
      </c>
      <c r="H14" s="22">
        <v>105.3604194328498</v>
      </c>
      <c r="I14" s="22">
        <v>0</v>
      </c>
      <c r="J14" s="22">
        <v>2.3883548813799744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7.0711690894530035</v>
      </c>
      <c r="W14" s="22">
        <v>0</v>
      </c>
      <c r="X14" s="22">
        <v>0</v>
      </c>
      <c r="Y14" s="22">
        <v>0</v>
      </c>
      <c r="Z14" s="22">
        <v>0</v>
      </c>
    </row>
    <row r="15" spans="1:26" x14ac:dyDescent="0.35">
      <c r="A15" s="24" t="s">
        <v>16</v>
      </c>
      <c r="B15" s="23" t="s">
        <v>2</v>
      </c>
      <c r="C15" s="22">
        <v>354.87720378260292</v>
      </c>
      <c r="D15" s="22">
        <v>0</v>
      </c>
      <c r="E15" s="22">
        <v>7.0499205161947982</v>
      </c>
      <c r="F15" s="22">
        <v>247.45221011843748</v>
      </c>
      <c r="G15" s="22">
        <v>0</v>
      </c>
      <c r="H15" s="22">
        <v>105.04381569130253</v>
      </c>
      <c r="I15" s="22">
        <v>0</v>
      </c>
      <c r="J15" s="22">
        <v>2.3811779728629241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7.0499205161947982</v>
      </c>
      <c r="W15" s="22">
        <v>0</v>
      </c>
      <c r="X15" s="22">
        <v>0</v>
      </c>
      <c r="Y15" s="22">
        <v>0</v>
      </c>
      <c r="Z15" s="22">
        <v>0</v>
      </c>
    </row>
    <row r="16" spans="1:26" x14ac:dyDescent="0.35">
      <c r="A16" s="24" t="s">
        <v>16</v>
      </c>
      <c r="B16" s="23" t="s">
        <v>3</v>
      </c>
      <c r="C16" s="22">
        <v>354.42853682070029</v>
      </c>
      <c r="D16" s="22">
        <v>0</v>
      </c>
      <c r="E16" s="22">
        <v>7.041007386847685</v>
      </c>
      <c r="F16" s="22">
        <v>247.13935927835379</v>
      </c>
      <c r="G16" s="22">
        <v>0</v>
      </c>
      <c r="H16" s="22">
        <v>104.91101006403053</v>
      </c>
      <c r="I16" s="22">
        <v>0</v>
      </c>
      <c r="J16" s="22">
        <v>2.3781674783159477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7.041007386847685</v>
      </c>
      <c r="W16" s="22">
        <v>0</v>
      </c>
      <c r="X16" s="22">
        <v>0</v>
      </c>
      <c r="Y16" s="22">
        <v>0</v>
      </c>
      <c r="Z16" s="22">
        <v>0</v>
      </c>
    </row>
    <row r="17" spans="1:26" x14ac:dyDescent="0.35">
      <c r="A17" s="24" t="s">
        <v>16</v>
      </c>
      <c r="B17" s="23" t="s">
        <v>4</v>
      </c>
      <c r="C17" s="22">
        <v>355.4581851858739</v>
      </c>
      <c r="D17" s="22">
        <v>0</v>
      </c>
      <c r="E17" s="22">
        <v>7.0614621781296592</v>
      </c>
      <c r="F17" s="22">
        <v>247.8573224523511</v>
      </c>
      <c r="G17" s="22">
        <v>0</v>
      </c>
      <c r="H17" s="22">
        <v>105.21578645413196</v>
      </c>
      <c r="I17" s="22">
        <v>0</v>
      </c>
      <c r="J17" s="22">
        <v>2.3850762793908333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7.0614621781296592</v>
      </c>
      <c r="W17" s="22">
        <v>0</v>
      </c>
      <c r="X17" s="22">
        <v>0</v>
      </c>
      <c r="Y17" s="22">
        <v>0</v>
      </c>
      <c r="Z17" s="22">
        <v>0</v>
      </c>
    </row>
    <row r="18" spans="1:26" x14ac:dyDescent="0.35">
      <c r="A18" s="24" t="s">
        <v>16</v>
      </c>
      <c r="B18" s="23" t="s">
        <v>5</v>
      </c>
      <c r="C18" s="22">
        <v>357.26907032555357</v>
      </c>
      <c r="D18" s="22">
        <v>0</v>
      </c>
      <c r="E18" s="22">
        <v>7.0974368650428277</v>
      </c>
      <c r="F18" s="22">
        <v>249.12003396300332</v>
      </c>
      <c r="G18" s="22">
        <v>0</v>
      </c>
      <c r="H18" s="22">
        <v>105.75180928913817</v>
      </c>
      <c r="I18" s="22">
        <v>0</v>
      </c>
      <c r="J18" s="22">
        <v>2.397227073412056</v>
      </c>
      <c r="K18" s="22">
        <v>0</v>
      </c>
      <c r="L18" s="22">
        <v>0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7.0974368650428277</v>
      </c>
      <c r="W18" s="22">
        <v>0</v>
      </c>
      <c r="X18" s="22">
        <v>0</v>
      </c>
      <c r="Y18" s="22">
        <v>0</v>
      </c>
      <c r="Z18" s="22">
        <v>0</v>
      </c>
    </row>
    <row r="19" spans="1:26" x14ac:dyDescent="0.35">
      <c r="A19" s="24" t="s">
        <v>16</v>
      </c>
      <c r="B19" s="23" t="s">
        <v>6</v>
      </c>
      <c r="C19" s="22">
        <v>359.11617316802688</v>
      </c>
      <c r="D19" s="22">
        <v>0</v>
      </c>
      <c r="E19" s="22">
        <v>7.1341310456942599</v>
      </c>
      <c r="F19" s="22">
        <v>250.40799970386863</v>
      </c>
      <c r="G19" s="22">
        <v>0</v>
      </c>
      <c r="H19" s="22">
        <v>106.29855258084451</v>
      </c>
      <c r="I19" s="22">
        <v>0</v>
      </c>
      <c r="J19" s="22">
        <v>2.4096208833137043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7.1341310456942599</v>
      </c>
      <c r="W19" s="22">
        <v>0</v>
      </c>
      <c r="X19" s="22">
        <v>0</v>
      </c>
      <c r="Y19" s="22">
        <v>0</v>
      </c>
      <c r="Z19" s="22">
        <v>0</v>
      </c>
    </row>
    <row r="20" spans="1:26" x14ac:dyDescent="0.35">
      <c r="A20" s="24" t="s">
        <v>16</v>
      </c>
      <c r="B20" s="23" t="s">
        <v>7</v>
      </c>
      <c r="C20" s="22">
        <v>361.00021806734952</v>
      </c>
      <c r="D20" s="22">
        <v>0</v>
      </c>
      <c r="E20" s="22">
        <v>7.1715591099587206</v>
      </c>
      <c r="F20" s="22">
        <v>251.72172475955117</v>
      </c>
      <c r="G20" s="22">
        <v>0</v>
      </c>
      <c r="H20" s="22">
        <v>106.85623073838497</v>
      </c>
      <c r="I20" s="22">
        <v>0</v>
      </c>
      <c r="J20" s="22">
        <v>2.4222625694133844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7.1715591099587206</v>
      </c>
      <c r="W20" s="22">
        <v>0</v>
      </c>
      <c r="X20" s="22">
        <v>0</v>
      </c>
      <c r="Y20" s="22">
        <v>0</v>
      </c>
      <c r="Z20" s="22">
        <v>0</v>
      </c>
    </row>
    <row r="21" spans="1:26" x14ac:dyDescent="0.35">
      <c r="A21" s="24" t="s">
        <v>16</v>
      </c>
      <c r="B21" s="23" t="s">
        <v>8</v>
      </c>
      <c r="C21" s="22">
        <v>362.92194386465872</v>
      </c>
      <c r="D21" s="22">
        <v>0</v>
      </c>
      <c r="E21" s="22">
        <v>7.2097357355084704</v>
      </c>
      <c r="F21" s="22">
        <v>253.06172431634738</v>
      </c>
      <c r="G21" s="22">
        <v>0</v>
      </c>
      <c r="H21" s="22">
        <v>107.42506245907623</v>
      </c>
      <c r="I21" s="22">
        <v>0</v>
      </c>
      <c r="J21" s="22">
        <v>2.4351570892350582</v>
      </c>
      <c r="K21" s="22">
        <v>0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7.2097357355084704</v>
      </c>
      <c r="W21" s="22">
        <v>0</v>
      </c>
      <c r="X21" s="22">
        <v>0</v>
      </c>
      <c r="Y21" s="22">
        <v>0</v>
      </c>
      <c r="Z21" s="22">
        <v>0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C39BF-24C2-4DA9-8C08-FBE30B9FC1FF}">
  <sheetPr>
    <tabColor theme="0" tint="-0.499984740745262"/>
  </sheetPr>
  <dimension ref="A1:Z31"/>
  <sheetViews>
    <sheetView workbookViewId="0">
      <selection activeCell="C2" sqref="C2"/>
    </sheetView>
  </sheetViews>
  <sheetFormatPr defaultRowHeight="14.5" x14ac:dyDescent="0.35"/>
  <sheetData>
    <row r="1" spans="1:26" ht="145" x14ac:dyDescent="0.35">
      <c r="A1" s="33" t="s">
        <v>41</v>
      </c>
      <c r="B1" s="33" t="s">
        <v>40</v>
      </c>
      <c r="C1" s="31" t="s">
        <v>10</v>
      </c>
      <c r="D1" s="31" t="s">
        <v>12</v>
      </c>
      <c r="E1" s="32" t="s">
        <v>11</v>
      </c>
      <c r="F1" s="31" t="s">
        <v>39</v>
      </c>
      <c r="G1" s="31" t="s">
        <v>38</v>
      </c>
      <c r="H1" s="31" t="s">
        <v>37</v>
      </c>
      <c r="I1" s="31" t="s">
        <v>36</v>
      </c>
      <c r="J1" s="31" t="s">
        <v>35</v>
      </c>
      <c r="K1" s="31" t="s">
        <v>34</v>
      </c>
      <c r="L1" s="31" t="s">
        <v>33</v>
      </c>
      <c r="M1" s="31" t="s">
        <v>32</v>
      </c>
      <c r="N1" s="31" t="s">
        <v>31</v>
      </c>
      <c r="O1" s="31" t="s">
        <v>30</v>
      </c>
      <c r="P1" s="25" t="s">
        <v>29</v>
      </c>
      <c r="Q1" s="31" t="s">
        <v>28</v>
      </c>
      <c r="R1" s="31" t="s">
        <v>27</v>
      </c>
      <c r="S1" s="31" t="s">
        <v>26</v>
      </c>
      <c r="T1" s="31" t="s">
        <v>25</v>
      </c>
      <c r="U1" s="31" t="s">
        <v>24</v>
      </c>
      <c r="V1" s="31" t="s">
        <v>23</v>
      </c>
      <c r="W1" s="31" t="s">
        <v>22</v>
      </c>
      <c r="X1" s="31" t="s">
        <v>21</v>
      </c>
      <c r="Y1" s="31" t="s">
        <v>20</v>
      </c>
      <c r="Z1" s="31" t="s">
        <v>19</v>
      </c>
    </row>
    <row r="2" spans="1:26" x14ac:dyDescent="0.35">
      <c r="A2" s="30" t="s">
        <v>17</v>
      </c>
      <c r="B2" s="29" t="s">
        <v>13</v>
      </c>
      <c r="C2" s="28">
        <v>-513.81501655768363</v>
      </c>
      <c r="D2" s="28">
        <v>-425.12343033894393</v>
      </c>
      <c r="E2" s="28">
        <v>-135.37780438124577</v>
      </c>
      <c r="F2" s="28">
        <v>-159.6530688933741</v>
      </c>
      <c r="G2" s="28">
        <v>-11.343248522519342</v>
      </c>
      <c r="H2" s="28">
        <v>-294.51327462155484</v>
      </c>
      <c r="I2" s="28">
        <v>-30.208047001427374</v>
      </c>
      <c r="J2" s="28">
        <v>-18.097377518808049</v>
      </c>
      <c r="K2" s="28">
        <v>-14.047012074122438</v>
      </c>
      <c r="L2" s="28">
        <v>-167.83163198989848</v>
      </c>
      <c r="M2" s="28">
        <v>-66.40013989638858</v>
      </c>
      <c r="N2" s="28">
        <v>-99.880288306183473</v>
      </c>
      <c r="O2" s="28">
        <v>-49.810877170814535</v>
      </c>
      <c r="P2" s="28">
        <v>-27.153480901536447</v>
      </c>
      <c r="Q2" s="28">
        <v>0</v>
      </c>
      <c r="R2" s="28">
        <v>-19.81957669786112</v>
      </c>
      <c r="S2" s="28">
        <v>-30.996485207556614</v>
      </c>
      <c r="T2" s="28">
        <v>-16.88277557461792</v>
      </c>
      <c r="U2" s="28">
        <v>-30.15034942576052</v>
      </c>
      <c r="V2" s="28">
        <v>0</v>
      </c>
      <c r="W2" s="28">
        <v>-3.4048953714429468</v>
      </c>
      <c r="X2" s="28">
        <v>-22.248511267587734</v>
      </c>
      <c r="Y2" s="28">
        <v>-11.875210836418919</v>
      </c>
      <c r="Z2" s="28">
        <v>0</v>
      </c>
    </row>
    <row r="3" spans="1:26" x14ac:dyDescent="0.35">
      <c r="A3" s="30" t="s">
        <v>17</v>
      </c>
      <c r="B3" s="29" t="s">
        <v>0</v>
      </c>
      <c r="C3" s="28">
        <v>-518.38078563856232</v>
      </c>
      <c r="D3" s="28">
        <v>-428.39668748013929</v>
      </c>
      <c r="E3" s="28">
        <v>-136.33527188883704</v>
      </c>
      <c r="F3" s="28">
        <v>-161.49817811662126</v>
      </c>
      <c r="G3" s="28">
        <v>-11.430386966143471</v>
      </c>
      <c r="H3" s="28">
        <v>-296.77571543171763</v>
      </c>
      <c r="I3" s="28">
        <v>-30.440104175825262</v>
      </c>
      <c r="J3" s="28">
        <v>-18.236400948254779</v>
      </c>
      <c r="K3" s="28">
        <v>-14.15492073602633</v>
      </c>
      <c r="L3" s="28">
        <v>-169.12090879393421</v>
      </c>
      <c r="M3" s="28">
        <v>-66.910223479191941</v>
      </c>
      <c r="N3" s="28">
        <v>-100.64756523346328</v>
      </c>
      <c r="O3" s="28">
        <v>-50.193522609958393</v>
      </c>
      <c r="P3" s="28">
        <v>-27.369546627565136</v>
      </c>
      <c r="Q3" s="28">
        <v>0</v>
      </c>
      <c r="R3" s="28">
        <v>-20.013294909656214</v>
      </c>
      <c r="S3" s="28">
        <v>-31.299447464413948</v>
      </c>
      <c r="T3" s="28">
        <v>-17.047789244905129</v>
      </c>
      <c r="U3" s="28">
        <v>-30.197373506284293</v>
      </c>
      <c r="V3" s="28">
        <v>0</v>
      </c>
      <c r="W3" s="28">
        <v>-3.4173968865611455</v>
      </c>
      <c r="X3" s="28">
        <v>-22.347517325206908</v>
      </c>
      <c r="Y3" s="28">
        <v>-12.0124525518094</v>
      </c>
      <c r="Z3" s="28">
        <v>0</v>
      </c>
    </row>
    <row r="4" spans="1:26" x14ac:dyDescent="0.35">
      <c r="A4" s="30" t="s">
        <v>17</v>
      </c>
      <c r="B4" s="29" t="s">
        <v>1</v>
      </c>
      <c r="C4" s="28">
        <v>-523.11938495714037</v>
      </c>
      <c r="D4" s="28">
        <v>-431.80295663467791</v>
      </c>
      <c r="E4" s="28">
        <v>-137.33564112351581</v>
      </c>
      <c r="F4" s="28">
        <v>-163.40540839732918</v>
      </c>
      <c r="G4" s="28">
        <v>-11.521071250176062</v>
      </c>
      <c r="H4" s="28">
        <v>-299.13021955759723</v>
      </c>
      <c r="I4" s="28">
        <v>-30.681604228381541</v>
      </c>
      <c r="J4" s="28">
        <v>-18.381081523656306</v>
      </c>
      <c r="K4" s="28">
        <v>-14.267220420742751</v>
      </c>
      <c r="L4" s="28">
        <v>-170.46264889200313</v>
      </c>
      <c r="M4" s="28">
        <v>-67.441063399891348</v>
      </c>
      <c r="N4" s="28">
        <v>-101.44606421865551</v>
      </c>
      <c r="O4" s="28">
        <v>-50.591738669873081</v>
      </c>
      <c r="P4" s="28">
        <v>-27.594221033512099</v>
      </c>
      <c r="Q4" s="28">
        <v>0</v>
      </c>
      <c r="R4" s="28">
        <v>-20.213953322261627</v>
      </c>
      <c r="S4" s="28">
        <v>-31.613263728651656</v>
      </c>
      <c r="T4" s="28">
        <v>-17.218714739370501</v>
      </c>
      <c r="U4" s="28">
        <v>-30.252023898430476</v>
      </c>
      <c r="V4" s="28">
        <v>0</v>
      </c>
      <c r="W4" s="28">
        <v>-3.4308008647201711</v>
      </c>
      <c r="X4" s="28">
        <v>-22.452569654748391</v>
      </c>
      <c r="Y4" s="28">
        <v>-12.154314915332995</v>
      </c>
      <c r="Z4" s="28">
        <v>0</v>
      </c>
    </row>
    <row r="5" spans="1:26" x14ac:dyDescent="0.35">
      <c r="A5" s="30" t="s">
        <v>17</v>
      </c>
      <c r="B5" s="29" t="s">
        <v>2</v>
      </c>
      <c r="C5" s="28">
        <v>-528.0405985922481</v>
      </c>
      <c r="D5" s="28">
        <v>-435.34978056135822</v>
      </c>
      <c r="E5" s="28">
        <v>-138.3812704885157</v>
      </c>
      <c r="F5" s="28">
        <v>-165.3782662561205</v>
      </c>
      <c r="G5" s="28">
        <v>-11.615502434904188</v>
      </c>
      <c r="H5" s="28">
        <v>-301.58200727832485</v>
      </c>
      <c r="I5" s="28">
        <v>-30.933082599943678</v>
      </c>
      <c r="J5" s="28">
        <v>-18.531740022954853</v>
      </c>
      <c r="K5" s="28">
        <v>-14.384160113055435</v>
      </c>
      <c r="L5" s="28">
        <v>-171.85982711764083</v>
      </c>
      <c r="M5" s="28">
        <v>-67.99383660803197</v>
      </c>
      <c r="N5" s="28">
        <v>-102.27755565049844</v>
      </c>
      <c r="O5" s="28">
        <v>-51.006408253656701</v>
      </c>
      <c r="P5" s="28">
        <v>-27.827992818474879</v>
      </c>
      <c r="Q5" s="28">
        <v>0</v>
      </c>
      <c r="R5" s="28">
        <v>-20.421946331848751</v>
      </c>
      <c r="S5" s="28">
        <v>-31.938550809361008</v>
      </c>
      <c r="T5" s="28">
        <v>-17.395888013829367</v>
      </c>
      <c r="U5" s="28">
        <v>-30.314674365100775</v>
      </c>
      <c r="V5" s="28">
        <v>0</v>
      </c>
      <c r="W5" s="28">
        <v>-3.4451553569480891</v>
      </c>
      <c r="X5" s="28">
        <v>-22.563996864699405</v>
      </c>
      <c r="Y5" s="28">
        <v>-12.301058746728303</v>
      </c>
      <c r="Z5" s="28">
        <v>0</v>
      </c>
    </row>
    <row r="6" spans="1:26" x14ac:dyDescent="0.35">
      <c r="A6" s="30" t="s">
        <v>17</v>
      </c>
      <c r="B6" s="29" t="s">
        <v>3</v>
      </c>
      <c r="C6" s="28">
        <v>-533.17662568553544</v>
      </c>
      <c r="D6" s="28">
        <v>-439.0631208297126</v>
      </c>
      <c r="E6" s="28">
        <v>-139.48036736869528</v>
      </c>
      <c r="F6" s="28">
        <v>-167.42733044110378</v>
      </c>
      <c r="G6" s="28">
        <v>-11.714372987428604</v>
      </c>
      <c r="H6" s="28">
        <v>-304.14905763694122</v>
      </c>
      <c r="I6" s="28">
        <v>-31.196383389993834</v>
      </c>
      <c r="J6" s="28">
        <v>-18.689481230068075</v>
      </c>
      <c r="K6" s="28">
        <v>-14.506597335719508</v>
      </c>
      <c r="L6" s="28">
        <v>-173.32268902646467</v>
      </c>
      <c r="M6" s="28">
        <v>-68.572596608416447</v>
      </c>
      <c r="N6" s="28">
        <v>-103.14813688404237</v>
      </c>
      <c r="O6" s="28">
        <v>-51.440572147520712</v>
      </c>
      <c r="P6" s="28">
        <v>-28.072528827548911</v>
      </c>
      <c r="Q6" s="28">
        <v>0</v>
      </c>
      <c r="R6" s="28">
        <v>-20.638537204016348</v>
      </c>
      <c r="S6" s="28">
        <v>-32.277284368991438</v>
      </c>
      <c r="T6" s="28">
        <v>-17.580385147247508</v>
      </c>
      <c r="U6" s="28">
        <v>-30.386962517654212</v>
      </c>
      <c r="V6" s="28">
        <v>0</v>
      </c>
      <c r="W6" s="28">
        <v>-3.4606527306709323</v>
      </c>
      <c r="X6" s="28">
        <v>-22.683074492551199</v>
      </c>
      <c r="Y6" s="28">
        <v>-12.453470907563636</v>
      </c>
      <c r="Z6" s="28">
        <v>0</v>
      </c>
    </row>
    <row r="7" spans="1:26" x14ac:dyDescent="0.35">
      <c r="A7" s="30" t="s">
        <v>17</v>
      </c>
      <c r="B7" s="29" t="s">
        <v>4</v>
      </c>
      <c r="C7" s="28">
        <v>-538.38967893649817</v>
      </c>
      <c r="D7" s="28">
        <v>-442.82899649911576</v>
      </c>
      <c r="E7" s="28">
        <v>-140.59669262248752</v>
      </c>
      <c r="F7" s="28">
        <v>-169.50976794366795</v>
      </c>
      <c r="G7" s="28">
        <v>-11.814641671562502</v>
      </c>
      <c r="H7" s="28">
        <v>-306.7524087358475</v>
      </c>
      <c r="I7" s="28">
        <v>-31.463407524841514</v>
      </c>
      <c r="J7" s="28">
        <v>-18.849453060578778</v>
      </c>
      <c r="K7" s="28">
        <v>-14.63076594702067</v>
      </c>
      <c r="L7" s="28">
        <v>-174.80623731179605</v>
      </c>
      <c r="M7" s="28">
        <v>-69.159540872266419</v>
      </c>
      <c r="N7" s="28">
        <v>-104.03102903433715</v>
      </c>
      <c r="O7" s="28">
        <v>-51.880875566735881</v>
      </c>
      <c r="P7" s="28">
        <v>-28.320547766959585</v>
      </c>
      <c r="Q7" s="28">
        <v>0</v>
      </c>
      <c r="R7" s="28">
        <v>-20.858407767453993</v>
      </c>
      <c r="S7" s="28">
        <v>-32.621147145228605</v>
      </c>
      <c r="T7" s="28">
        <v>-17.767675997832782</v>
      </c>
      <c r="U7" s="28">
        <v>-30.460857963223855</v>
      </c>
      <c r="V7" s="28">
        <v>0</v>
      </c>
      <c r="W7" s="28">
        <v>-3.476383577867463</v>
      </c>
      <c r="X7" s="28">
        <v>-22.803854750057724</v>
      </c>
      <c r="Y7" s="28">
        <v>-12.608365420823077</v>
      </c>
      <c r="Z7" s="28">
        <v>0</v>
      </c>
    </row>
    <row r="8" spans="1:26" x14ac:dyDescent="0.35">
      <c r="A8" s="30" t="s">
        <v>17</v>
      </c>
      <c r="B8" s="29" t="s">
        <v>5</v>
      </c>
      <c r="C8" s="28">
        <v>-543.62508165580653</v>
      </c>
      <c r="D8" s="28">
        <v>-446.60224269476794</v>
      </c>
      <c r="E8" s="28">
        <v>-141.71592839842577</v>
      </c>
      <c r="F8" s="28">
        <v>-171.60852643259273</v>
      </c>
      <c r="G8" s="28">
        <v>-11.915103438464941</v>
      </c>
      <c r="H8" s="28">
        <v>-309.36077298758426</v>
      </c>
      <c r="I8" s="28">
        <v>-31.7309458557183</v>
      </c>
      <c r="J8" s="28">
        <v>-19.009732941446291</v>
      </c>
      <c r="K8" s="28">
        <v>-14.755173664074979</v>
      </c>
      <c r="L8" s="28">
        <v>-176.29264239746021</v>
      </c>
      <c r="M8" s="28">
        <v>-69.747615387544599</v>
      </c>
      <c r="N8" s="28">
        <v>-104.91562132922022</v>
      </c>
      <c r="O8" s="28">
        <v>-52.322026857885504</v>
      </c>
      <c r="P8" s="28">
        <v>-28.56916305858249</v>
      </c>
      <c r="Q8" s="28">
        <v>0</v>
      </c>
      <c r="R8" s="28">
        <v>-21.079443935835592</v>
      </c>
      <c r="S8" s="28">
        <v>-32.966832849218171</v>
      </c>
      <c r="T8" s="28">
        <v>-17.955959737770716</v>
      </c>
      <c r="U8" s="28">
        <v>-30.533228585718781</v>
      </c>
      <c r="V8" s="28">
        <v>0</v>
      </c>
      <c r="W8" s="28">
        <v>-3.4919909906412561</v>
      </c>
      <c r="X8" s="28">
        <v>-22.923998388155777</v>
      </c>
      <c r="Y8" s="28">
        <v>-12.764473911085489</v>
      </c>
      <c r="Z8" s="28">
        <v>0</v>
      </c>
    </row>
    <row r="9" spans="1:26" x14ac:dyDescent="0.35">
      <c r="A9" s="30" t="s">
        <v>17</v>
      </c>
      <c r="B9" s="29" t="s">
        <v>6</v>
      </c>
      <c r="C9" s="28">
        <v>-548.93362758537864</v>
      </c>
      <c r="D9" s="28">
        <v>-450.42445186967018</v>
      </c>
      <c r="E9" s="28">
        <v>-142.85130404204878</v>
      </c>
      <c r="F9" s="28">
        <v>-173.73975439298931</v>
      </c>
      <c r="G9" s="28">
        <v>-12.016867921061436</v>
      </c>
      <c r="H9" s="28">
        <v>-312.00296062458807</v>
      </c>
      <c r="I9" s="28">
        <v>-32.001953430598455</v>
      </c>
      <c r="J9" s="28">
        <v>-19.172091216141471</v>
      </c>
      <c r="K9" s="28">
        <v>-14.8811946106241</v>
      </c>
      <c r="L9" s="28">
        <v>-177.79832211159771</v>
      </c>
      <c r="M9" s="28">
        <v>-70.343315628747646</v>
      </c>
      <c r="N9" s="28">
        <v>-105.81168437860936</v>
      </c>
      <c r="O9" s="28">
        <v>-52.768898680617966</v>
      </c>
      <c r="P9" s="28">
        <v>-28.821036459473412</v>
      </c>
      <c r="Q9" s="28">
        <v>0</v>
      </c>
      <c r="R9" s="28">
        <v>-21.303617478378584</v>
      </c>
      <c r="S9" s="28">
        <v>-33.317425195426523</v>
      </c>
      <c r="T9" s="28">
        <v>-18.146915965858515</v>
      </c>
      <c r="U9" s="28">
        <v>-30.606913410329252</v>
      </c>
      <c r="V9" s="28">
        <v>0</v>
      </c>
      <c r="W9" s="28">
        <v>-3.5077993859501375</v>
      </c>
      <c r="X9" s="28">
        <v>-23.045635081627765</v>
      </c>
      <c r="Y9" s="28">
        <v>-12.922997524477998</v>
      </c>
      <c r="Z9" s="28">
        <v>0</v>
      </c>
    </row>
    <row r="10" spans="1:26" x14ac:dyDescent="0.35">
      <c r="A10" s="30" t="s">
        <v>17</v>
      </c>
      <c r="B10" s="29" t="s">
        <v>7</v>
      </c>
      <c r="C10" s="28">
        <v>-554.30335095090595</v>
      </c>
      <c r="D10" s="28">
        <v>-454.28558136686883</v>
      </c>
      <c r="E10" s="28">
        <v>-143.99965368788247</v>
      </c>
      <c r="F10" s="28">
        <v>-175.899853399357</v>
      </c>
      <c r="G10" s="28">
        <v>-12.119667126368459</v>
      </c>
      <c r="H10" s="28">
        <v>-314.6720135438959</v>
      </c>
      <c r="I10" s="28">
        <v>-32.2757165611037</v>
      </c>
      <c r="J10" s="28">
        <v>-19.336100320180872</v>
      </c>
      <c r="K10" s="28">
        <v>-15.008496915188013</v>
      </c>
      <c r="L10" s="28">
        <v>-179.31931130262973</v>
      </c>
      <c r="M10" s="28">
        <v>-70.945072841425542</v>
      </c>
      <c r="N10" s="28">
        <v>-106.71685843376015</v>
      </c>
      <c r="O10" s="28">
        <v>-53.220314214593074</v>
      </c>
      <c r="P10" s="28">
        <v>-29.075527659272325</v>
      </c>
      <c r="Q10" s="28">
        <v>0</v>
      </c>
      <c r="R10" s="28">
        <v>-21.53046917770439</v>
      </c>
      <c r="S10" s="28">
        <v>-33.672205998753178</v>
      </c>
      <c r="T10" s="28">
        <v>-18.340153510071637</v>
      </c>
      <c r="U10" s="28">
        <v>-30.681195207389852</v>
      </c>
      <c r="V10" s="28">
        <v>0</v>
      </c>
      <c r="W10" s="28">
        <v>-3.5237274859752681</v>
      </c>
      <c r="X10" s="28">
        <v>-23.168233702735062</v>
      </c>
      <c r="Y10" s="28">
        <v>-13.083668605253067</v>
      </c>
      <c r="Z10" s="28">
        <v>0</v>
      </c>
    </row>
    <row r="11" spans="1:26" x14ac:dyDescent="0.35">
      <c r="A11" s="30" t="s">
        <v>17</v>
      </c>
      <c r="B11" s="29" t="s">
        <v>8</v>
      </c>
      <c r="C11" s="28">
        <v>-559.74776098451468</v>
      </c>
      <c r="D11" s="28">
        <v>-458.19648838236401</v>
      </c>
      <c r="E11" s="28">
        <v>-145.16444055140207</v>
      </c>
      <c r="F11" s="28">
        <v>-178.09329092965979</v>
      </c>
      <c r="G11" s="28">
        <v>-12.223790647509214</v>
      </c>
      <c r="H11" s="28">
        <v>-317.37545066910837</v>
      </c>
      <c r="I11" s="28">
        <v>-32.553006458643161</v>
      </c>
      <c r="J11" s="28">
        <v>-19.502222279594076</v>
      </c>
      <c r="K11" s="28">
        <v>-15.137439197970643</v>
      </c>
      <c r="L11" s="28">
        <v>-180.85989471194983</v>
      </c>
      <c r="M11" s="28">
        <v>-71.554582221082072</v>
      </c>
      <c r="N11" s="28">
        <v>-107.63369343833109</v>
      </c>
      <c r="O11" s="28">
        <v>-53.677545131454181</v>
      </c>
      <c r="P11" s="28">
        <v>-29.33333368157621</v>
      </c>
      <c r="Q11" s="28">
        <v>0</v>
      </c>
      <c r="R11" s="28">
        <v>-21.760528531929157</v>
      </c>
      <c r="S11" s="28">
        <v>-34.032003358646215</v>
      </c>
      <c r="T11" s="28">
        <v>-18.536123409198566</v>
      </c>
      <c r="U11" s="28">
        <v>-30.756776745330587</v>
      </c>
      <c r="V11" s="28">
        <v>0</v>
      </c>
      <c r="W11" s="28">
        <v>-3.5398567528134985</v>
      </c>
      <c r="X11" s="28">
        <v>-23.292332303030143</v>
      </c>
      <c r="Y11" s="28">
        <v>-13.246819450453891</v>
      </c>
      <c r="Z11" s="28">
        <v>0</v>
      </c>
    </row>
    <row r="12" spans="1:26" x14ac:dyDescent="0.35">
      <c r="A12" s="30" t="s">
        <v>48</v>
      </c>
      <c r="B12" s="29" t="s">
        <v>13</v>
      </c>
      <c r="C12" s="28">
        <v>-515.63197968495012</v>
      </c>
      <c r="D12" s="28">
        <v>-426.62676047249636</v>
      </c>
      <c r="E12" s="28">
        <v>-135.85653013056103</v>
      </c>
      <c r="F12" s="28">
        <v>-160.21763732751137</v>
      </c>
      <c r="G12" s="28">
        <v>-11.383360748991267</v>
      </c>
      <c r="H12" s="28">
        <v>-295.55473846210759</v>
      </c>
      <c r="I12" s="28">
        <v>-30.314869312530778</v>
      </c>
      <c r="J12" s="28">
        <v>-18.161373833809098</v>
      </c>
      <c r="K12" s="28">
        <v>-14.096685404337538</v>
      </c>
      <c r="L12" s="28">
        <v>-168.42512162544392</v>
      </c>
      <c r="M12" s="28">
        <v>-66.634945423570997</v>
      </c>
      <c r="N12" s="28">
        <v>-100.23348701611783</v>
      </c>
      <c r="O12" s="28">
        <v>-49.987019409245995</v>
      </c>
      <c r="P12" s="28">
        <v>-27.249501593780046</v>
      </c>
      <c r="Q12" s="28">
        <v>0</v>
      </c>
      <c r="R12" s="28">
        <v>-19.889663088677999</v>
      </c>
      <c r="S12" s="28">
        <v>-31.106095609903946</v>
      </c>
      <c r="T12" s="28">
        <v>-16.942476789484129</v>
      </c>
      <c r="U12" s="28">
        <v>-30.256967705521632</v>
      </c>
      <c r="V12" s="28">
        <v>0</v>
      </c>
      <c r="W12" s="28">
        <v>-3.4169358318085452</v>
      </c>
      <c r="X12" s="28">
        <v>-22.327186906304181</v>
      </c>
      <c r="Y12" s="28">
        <v>-11.917204198860606</v>
      </c>
      <c r="Z12" s="28">
        <v>0</v>
      </c>
    </row>
    <row r="13" spans="1:26" x14ac:dyDescent="0.35">
      <c r="A13" s="30" t="s">
        <v>48</v>
      </c>
      <c r="B13" s="29" t="s">
        <v>0</v>
      </c>
      <c r="C13" s="28">
        <v>-521.06127216126254</v>
      </c>
      <c r="D13" s="28">
        <v>-430.61187673671122</v>
      </c>
      <c r="E13" s="28">
        <v>-137.04024566292571</v>
      </c>
      <c r="F13" s="28">
        <v>-162.33326634109886</v>
      </c>
      <c r="G13" s="28">
        <v>-11.489492162672411</v>
      </c>
      <c r="H13" s="28">
        <v>-298.31030800829137</v>
      </c>
      <c r="I13" s="28">
        <v>-30.597506400702045</v>
      </c>
      <c r="J13" s="28">
        <v>-18.330699248497787</v>
      </c>
      <c r="K13" s="28">
        <v>-14.228114178595902</v>
      </c>
      <c r="L13" s="28">
        <v>-169.99541326880686</v>
      </c>
      <c r="M13" s="28">
        <v>-67.256208433178784</v>
      </c>
      <c r="N13" s="28">
        <v>-101.16800204289969</v>
      </c>
      <c r="O13" s="28">
        <v>-50.453067455389146</v>
      </c>
      <c r="P13" s="28">
        <v>-27.511071357840827</v>
      </c>
      <c r="Q13" s="28">
        <v>0</v>
      </c>
      <c r="R13" s="28">
        <v>-20.116781321125096</v>
      </c>
      <c r="S13" s="28">
        <v>-31.461293253109552</v>
      </c>
      <c r="T13" s="28">
        <v>-17.135941372797966</v>
      </c>
      <c r="U13" s="28">
        <v>-30.353520599207162</v>
      </c>
      <c r="V13" s="28">
        <v>0</v>
      </c>
      <c r="W13" s="28">
        <v>-3.4350678468878488</v>
      </c>
      <c r="X13" s="28">
        <v>-22.46307372827118</v>
      </c>
      <c r="Y13" s="28">
        <v>-12.074567541526919</v>
      </c>
      <c r="Z13" s="28">
        <v>0</v>
      </c>
    </row>
    <row r="14" spans="1:26" x14ac:dyDescent="0.35">
      <c r="A14" s="30" t="s">
        <v>48</v>
      </c>
      <c r="B14" s="29" t="s">
        <v>1</v>
      </c>
      <c r="C14" s="28">
        <v>-526.79001997431305</v>
      </c>
      <c r="D14" s="28">
        <v>-434.8328406319452</v>
      </c>
      <c r="E14" s="28">
        <v>-138.29930071616337</v>
      </c>
      <c r="F14" s="28">
        <v>-164.55199487702498</v>
      </c>
      <c r="G14" s="28">
        <v>-11.601912543353722</v>
      </c>
      <c r="H14" s="28">
        <v>-301.22916272463863</v>
      </c>
      <c r="I14" s="28">
        <v>-30.896891549215496</v>
      </c>
      <c r="J14" s="28">
        <v>-18.510058280080209</v>
      </c>
      <c r="K14" s="28">
        <v>-14.367330950728922</v>
      </c>
      <c r="L14" s="28">
        <v>-171.65875476407717</v>
      </c>
      <c r="M14" s="28">
        <v>-67.914285260960952</v>
      </c>
      <c r="N14" s="28">
        <v>-102.15789307910933</v>
      </c>
      <c r="O14" s="28">
        <v>-50.946731837554104</v>
      </c>
      <c r="P14" s="28">
        <v>-27.787844739514718</v>
      </c>
      <c r="Q14" s="28">
        <v>0</v>
      </c>
      <c r="R14" s="28">
        <v>-20.355791011771579</v>
      </c>
      <c r="S14" s="28">
        <v>-31.8350883373096</v>
      </c>
      <c r="T14" s="28">
        <v>-17.339535376285376</v>
      </c>
      <c r="U14" s="28">
        <v>-30.464296931040462</v>
      </c>
      <c r="V14" s="28">
        <v>0</v>
      </c>
      <c r="W14" s="28">
        <v>-3.4548741798239879</v>
      </c>
      <c r="X14" s="28">
        <v>-22.610115314057079</v>
      </c>
      <c r="Y14" s="28">
        <v>-12.239599565875281</v>
      </c>
      <c r="Z14" s="28">
        <v>0</v>
      </c>
    </row>
    <row r="15" spans="1:26" x14ac:dyDescent="0.35">
      <c r="A15" s="30" t="s">
        <v>48</v>
      </c>
      <c r="B15" s="29" t="s">
        <v>2</v>
      </c>
      <c r="C15" s="28">
        <v>-532.87664046838574</v>
      </c>
      <c r="D15" s="28">
        <v>-439.33691673076447</v>
      </c>
      <c r="E15" s="28">
        <v>-139.64863065123754</v>
      </c>
      <c r="F15" s="28">
        <v>-166.89287748705587</v>
      </c>
      <c r="G15" s="28">
        <v>-11.721882619187998</v>
      </c>
      <c r="H15" s="28">
        <v>-304.34403584237066</v>
      </c>
      <c r="I15" s="28">
        <v>-31.216382185638732</v>
      </c>
      <c r="J15" s="28">
        <v>-18.701462334132504</v>
      </c>
      <c r="K15" s="28">
        <v>-14.515896954588564</v>
      </c>
      <c r="L15" s="28">
        <v>-173.43379950344311</v>
      </c>
      <c r="M15" s="28">
        <v>-68.616555849757589</v>
      </c>
      <c r="N15" s="28">
        <v>-103.21426116790272</v>
      </c>
      <c r="O15" s="28">
        <v>-51.473548710136136</v>
      </c>
      <c r="P15" s="28">
        <v>-28.082854544936417</v>
      </c>
      <c r="Q15" s="28">
        <v>0</v>
      </c>
      <c r="R15" s="28">
        <v>-20.608980033265563</v>
      </c>
      <c r="S15" s="28">
        <v>-32.231058941480015</v>
      </c>
      <c r="T15" s="28">
        <v>-17.555207662984685</v>
      </c>
      <c r="U15" s="28">
        <v>-30.59231027999434</v>
      </c>
      <c r="V15" s="28">
        <v>0</v>
      </c>
      <c r="W15" s="28">
        <v>-3.4767076951971156</v>
      </c>
      <c r="X15" s="28">
        <v>-22.770648463121269</v>
      </c>
      <c r="Y15" s="28">
        <v>-12.41371757519453</v>
      </c>
      <c r="Z15" s="28">
        <v>0</v>
      </c>
    </row>
    <row r="16" spans="1:26" x14ac:dyDescent="0.35">
      <c r="A16" s="30" t="s">
        <v>48</v>
      </c>
      <c r="B16" s="29" t="s">
        <v>3</v>
      </c>
      <c r="C16" s="28">
        <v>-539.48277214057634</v>
      </c>
      <c r="D16" s="28">
        <v>-444.25613982111992</v>
      </c>
      <c r="E16" s="28">
        <v>-141.1300713914456</v>
      </c>
      <c r="F16" s="28">
        <v>-169.40757716512434</v>
      </c>
      <c r="G16" s="28">
        <v>-11.85292473206429</v>
      </c>
      <c r="H16" s="28">
        <v>-307.74638056750871</v>
      </c>
      <c r="I16" s="28">
        <v>-31.565358609550689</v>
      </c>
      <c r="J16" s="28">
        <v>-18.910531066328261</v>
      </c>
      <c r="K16" s="28">
        <v>-14.678174113388128</v>
      </c>
      <c r="L16" s="28">
        <v>-175.3726631032109</v>
      </c>
      <c r="M16" s="28">
        <v>-69.383638983837741</v>
      </c>
      <c r="N16" s="28">
        <v>-104.36812145654501</v>
      </c>
      <c r="O16" s="28">
        <v>-52.048985506370173</v>
      </c>
      <c r="P16" s="28">
        <v>-28.404556657767952</v>
      </c>
      <c r="Q16" s="28">
        <v>0</v>
      </c>
      <c r="R16" s="28">
        <v>-20.882639499496751</v>
      </c>
      <c r="S16" s="28">
        <v>-32.65904394470455</v>
      </c>
      <c r="T16" s="28">
        <v>-17.788317149765476</v>
      </c>
      <c r="U16" s="28">
        <v>-30.746364311972894</v>
      </c>
      <c r="V16" s="28">
        <v>0</v>
      </c>
      <c r="W16" s="28">
        <v>-3.5015836002895844</v>
      </c>
      <c r="X16" s="28">
        <v>-22.951358552484827</v>
      </c>
      <c r="Y16" s="28">
        <v>-12.600764332731536</v>
      </c>
      <c r="Z16" s="28">
        <v>0</v>
      </c>
    </row>
    <row r="17" spans="1:26" x14ac:dyDescent="0.35">
      <c r="A17" s="30" t="s">
        <v>48</v>
      </c>
      <c r="B17" s="29" t="s">
        <v>4</v>
      </c>
      <c r="C17" s="28">
        <v>-546.25768050246791</v>
      </c>
      <c r="D17" s="28">
        <v>-449.30047872513876</v>
      </c>
      <c r="E17" s="28">
        <v>-142.65136610714461</v>
      </c>
      <c r="F17" s="28">
        <v>-171.98697575764842</v>
      </c>
      <c r="G17" s="28">
        <v>-11.987300291907614</v>
      </c>
      <c r="H17" s="28">
        <v>-311.23527407804005</v>
      </c>
      <c r="I17" s="28">
        <v>-31.923212289608173</v>
      </c>
      <c r="J17" s="28">
        <v>-19.124918085263616</v>
      </c>
      <c r="K17" s="28">
        <v>-14.844579275704616</v>
      </c>
      <c r="L17" s="28">
        <v>-177.36084748119475</v>
      </c>
      <c r="M17" s="28">
        <v>-70.170235165217221</v>
      </c>
      <c r="N17" s="28">
        <v>-105.5513336229549</v>
      </c>
      <c r="O17" s="28">
        <v>-52.639060253725582</v>
      </c>
      <c r="P17" s="28">
        <v>-28.73442292634175</v>
      </c>
      <c r="Q17" s="28">
        <v>0</v>
      </c>
      <c r="R17" s="28">
        <v>-21.163231562185985</v>
      </c>
      <c r="S17" s="28">
        <v>-33.097871062613841</v>
      </c>
      <c r="T17" s="28">
        <v>-18.027331983160611</v>
      </c>
      <c r="U17" s="28">
        <v>-30.906011515626357</v>
      </c>
      <c r="V17" s="28">
        <v>0</v>
      </c>
      <c r="W17" s="28">
        <v>-3.5271872847449837</v>
      </c>
      <c r="X17" s="28">
        <v>-23.137109215927154</v>
      </c>
      <c r="Y17" s="28">
        <v>-12.792623482885693</v>
      </c>
      <c r="Z17" s="28">
        <v>0</v>
      </c>
    </row>
    <row r="18" spans="1:26" x14ac:dyDescent="0.35">
      <c r="A18" s="30" t="s">
        <v>48</v>
      </c>
      <c r="B18" s="29" t="s">
        <v>5</v>
      </c>
      <c r="C18" s="28">
        <v>-553.06341876531758</v>
      </c>
      <c r="D18" s="28">
        <v>-454.35608383023958</v>
      </c>
      <c r="E18" s="28">
        <v>-144.17637908612704</v>
      </c>
      <c r="F18" s="28">
        <v>-174.58796792267975</v>
      </c>
      <c r="G18" s="28">
        <v>-12.121971676781675</v>
      </c>
      <c r="H18" s="28">
        <v>-314.73184831586434</v>
      </c>
      <c r="I18" s="28">
        <v>-32.281853777180856</v>
      </c>
      <c r="J18" s="28">
        <v>-19.339777072810978</v>
      </c>
      <c r="K18" s="28">
        <v>-15.011350775562809</v>
      </c>
      <c r="L18" s="28">
        <v>-179.35340880618747</v>
      </c>
      <c r="M18" s="28">
        <v>-70.958563021908844</v>
      </c>
      <c r="N18" s="28">
        <v>-106.73715060660913</v>
      </c>
      <c r="O18" s="28">
        <v>-53.230434038498785</v>
      </c>
      <c r="P18" s="28">
        <v>-29.065176581472549</v>
      </c>
      <c r="Q18" s="28">
        <v>0</v>
      </c>
      <c r="R18" s="28">
        <v>-21.445422078973259</v>
      </c>
      <c r="S18" s="28">
        <v>-33.539198055246011</v>
      </c>
      <c r="T18" s="28">
        <v>-18.267708416867148</v>
      </c>
      <c r="U18" s="28">
        <v>-31.063341919628996</v>
      </c>
      <c r="V18" s="28">
        <v>0</v>
      </c>
      <c r="W18" s="28">
        <v>-3.5526184143293986</v>
      </c>
      <c r="X18" s="28">
        <v>-23.322001408962482</v>
      </c>
      <c r="Y18" s="28">
        <v>-12.986088792119736</v>
      </c>
      <c r="Z18" s="28">
        <v>0</v>
      </c>
    </row>
    <row r="19" spans="1:26" x14ac:dyDescent="0.35">
      <c r="A19" s="30" t="s">
        <v>48</v>
      </c>
      <c r="B19" s="29" t="s">
        <v>6</v>
      </c>
      <c r="C19" s="28">
        <v>-559.98633892587065</v>
      </c>
      <c r="D19" s="28">
        <v>-459.49369302567942</v>
      </c>
      <c r="E19" s="28">
        <v>-145.72759754794089</v>
      </c>
      <c r="F19" s="28">
        <v>-177.2379830624927</v>
      </c>
      <c r="G19" s="28">
        <v>-12.258826084441855</v>
      </c>
      <c r="H19" s="28">
        <v>-318.28510201266704</v>
      </c>
      <c r="I19" s="28">
        <v>-32.646308842301224</v>
      </c>
      <c r="J19" s="28">
        <v>-19.558118923967832</v>
      </c>
      <c r="K19" s="28">
        <v>-15.18082564098456</v>
      </c>
      <c r="L19" s="28">
        <v>-181.37826954489216</v>
      </c>
      <c r="M19" s="28">
        <v>-71.759669671034359</v>
      </c>
      <c r="N19" s="28">
        <v>-107.94218968037484</v>
      </c>
      <c r="O19" s="28">
        <v>-53.831393990730518</v>
      </c>
      <c r="P19" s="28">
        <v>-29.401344497662976</v>
      </c>
      <c r="Q19" s="28">
        <v>0</v>
      </c>
      <c r="R19" s="28">
        <v>-21.732563206357607</v>
      </c>
      <c r="S19" s="28">
        <v>-33.988267469953065</v>
      </c>
      <c r="T19" s="28">
        <v>-18.512301895616666</v>
      </c>
      <c r="U19" s="28">
        <v>-31.223179862132998</v>
      </c>
      <c r="V19" s="28">
        <v>0</v>
      </c>
      <c r="W19" s="28">
        <v>-3.5784284968388329</v>
      </c>
      <c r="X19" s="28">
        <v>-23.509656120630204</v>
      </c>
      <c r="Y19" s="28">
        <v>-13.183200496411487</v>
      </c>
      <c r="Z19" s="28">
        <v>0</v>
      </c>
    </row>
    <row r="20" spans="1:26" x14ac:dyDescent="0.35">
      <c r="A20" s="30" t="s">
        <v>48</v>
      </c>
      <c r="B20" s="29" t="s">
        <v>7</v>
      </c>
      <c r="C20" s="28">
        <v>-567.01526234838127</v>
      </c>
      <c r="D20" s="28">
        <v>-464.70377214558141</v>
      </c>
      <c r="E20" s="28">
        <v>-147.30201661931204</v>
      </c>
      <c r="F20" s="28">
        <v>-179.93378779178963</v>
      </c>
      <c r="G20" s="28">
        <v>-12.397609041049281</v>
      </c>
      <c r="H20" s="28">
        <v>-321.88842807318389</v>
      </c>
      <c r="I20" s="28">
        <v>-33.015899799236628</v>
      </c>
      <c r="J20" s="28">
        <v>-19.77953764312176</v>
      </c>
      <c r="K20" s="28">
        <v>-15.35268874204213</v>
      </c>
      <c r="L20" s="28">
        <v>-183.43166457133154</v>
      </c>
      <c r="M20" s="28">
        <v>-72.572065495358643</v>
      </c>
      <c r="N20" s="28">
        <v>-109.1642101351339</v>
      </c>
      <c r="O20" s="28">
        <v>-54.440822655830374</v>
      </c>
      <c r="P20" s="28">
        <v>-29.74232054588478</v>
      </c>
      <c r="Q20" s="28">
        <v>0</v>
      </c>
      <c r="R20" s="28">
        <v>-22.024230249261201</v>
      </c>
      <c r="S20" s="28">
        <v>-34.444415112191493</v>
      </c>
      <c r="T20" s="28">
        <v>-18.760750654281892</v>
      </c>
      <c r="U20" s="28">
        <v>-31.384811078331118</v>
      </c>
      <c r="V20" s="28">
        <v>0</v>
      </c>
      <c r="W20" s="28">
        <v>-3.6045375902507035</v>
      </c>
      <c r="X20" s="28">
        <v>-23.699553842799041</v>
      </c>
      <c r="Y20" s="28">
        <v>-13.383718092196609</v>
      </c>
      <c r="Z20" s="28">
        <v>0</v>
      </c>
    </row>
    <row r="21" spans="1:26" x14ac:dyDescent="0.35">
      <c r="A21" s="30" t="s">
        <v>48</v>
      </c>
      <c r="B21" s="29" t="s">
        <v>8</v>
      </c>
      <c r="C21" s="28">
        <v>-574.16326592872986</v>
      </c>
      <c r="D21" s="28">
        <v>-469.99668519258552</v>
      </c>
      <c r="E21" s="28">
        <v>-148.90294359929703</v>
      </c>
      <c r="F21" s="28">
        <v>-182.67982953664335</v>
      </c>
      <c r="G21" s="28">
        <v>-12.538596934909615</v>
      </c>
      <c r="H21" s="28">
        <v>-325.5490025744275</v>
      </c>
      <c r="I21" s="28">
        <v>-33.391362693830722</v>
      </c>
      <c r="J21" s="28">
        <v>-20.004474188918735</v>
      </c>
      <c r="K21" s="28">
        <v>-15.527282346636925</v>
      </c>
      <c r="L21" s="28">
        <v>-185.51768325199635</v>
      </c>
      <c r="M21" s="28">
        <v>-73.397368393151822</v>
      </c>
      <c r="N21" s="28">
        <v>-110.40564564265148</v>
      </c>
      <c r="O21" s="28">
        <v>-55.059933719976335</v>
      </c>
      <c r="P21" s="28">
        <v>-30.088771838172566</v>
      </c>
      <c r="Q21" s="28">
        <v>0</v>
      </c>
      <c r="R21" s="28">
        <v>-22.320939896664285</v>
      </c>
      <c r="S21" s="28">
        <v>-34.908449048782153</v>
      </c>
      <c r="T21" s="28">
        <v>-19.013494820531964</v>
      </c>
      <c r="U21" s="28">
        <v>-31.548873647086136</v>
      </c>
      <c r="V21" s="28">
        <v>0</v>
      </c>
      <c r="W21" s="28">
        <v>-3.6310207128662282</v>
      </c>
      <c r="X21" s="28">
        <v>-23.8921930883347</v>
      </c>
      <c r="Y21" s="28">
        <v>-13.587972385031559</v>
      </c>
      <c r="Z21" s="28">
        <v>0</v>
      </c>
    </row>
    <row r="22" spans="1:26" x14ac:dyDescent="0.35">
      <c r="A22" s="30" t="s">
        <v>47</v>
      </c>
      <c r="B22" s="29" t="s">
        <v>13</v>
      </c>
      <c r="C22" s="28">
        <v>-517.45148552330204</v>
      </c>
      <c r="D22" s="28">
        <v>-428.1321944099941</v>
      </c>
      <c r="E22" s="28">
        <v>-136.33592582262386</v>
      </c>
      <c r="F22" s="28">
        <v>-160.78299583514791</v>
      </c>
      <c r="G22" s="28">
        <v>-11.423529109680437</v>
      </c>
      <c r="H22" s="28">
        <v>-296.59765975747212</v>
      </c>
      <c r="I22" s="28">
        <v>-30.421841113885549</v>
      </c>
      <c r="J22" s="28">
        <v>-18.225459707116059</v>
      </c>
      <c r="K22" s="28">
        <v>-14.146428248856752</v>
      </c>
      <c r="L22" s="28">
        <v>-169.01944180765969</v>
      </c>
      <c r="M22" s="28">
        <v>-66.87007954444249</v>
      </c>
      <c r="N22" s="28">
        <v>-100.58718000260721</v>
      </c>
      <c r="O22" s="28">
        <v>-50.163408146252777</v>
      </c>
      <c r="P22" s="28">
        <v>-27.345656660175187</v>
      </c>
      <c r="Q22" s="28">
        <v>0</v>
      </c>
      <c r="R22" s="28">
        <v>-19.959847560430148</v>
      </c>
      <c r="S22" s="28">
        <v>-31.215859404238689</v>
      </c>
      <c r="T22" s="28">
        <v>-17.002261551968108</v>
      </c>
      <c r="U22" s="28">
        <v>-30.363735190006707</v>
      </c>
      <c r="V22" s="28">
        <v>0</v>
      </c>
      <c r="W22" s="28">
        <v>-3.4289931419448334</v>
      </c>
      <c r="X22" s="28">
        <v>-22.405972645999412</v>
      </c>
      <c r="Y22" s="28">
        <v>-11.959256328035968</v>
      </c>
      <c r="Z22" s="28">
        <v>0</v>
      </c>
    </row>
    <row r="23" spans="1:26" x14ac:dyDescent="0.35">
      <c r="A23" s="30" t="s">
        <v>47</v>
      </c>
      <c r="B23" s="29" t="s">
        <v>0</v>
      </c>
      <c r="C23" s="28">
        <v>-523.75096389698206</v>
      </c>
      <c r="D23" s="28">
        <v>-432.83467330218497</v>
      </c>
      <c r="E23" s="28">
        <v>-137.74764042802062</v>
      </c>
      <c r="F23" s="28">
        <v>-163.17122239010436</v>
      </c>
      <c r="G23" s="28">
        <v>-11.548800335758036</v>
      </c>
      <c r="H23" s="28">
        <v>-299.85017061754235</v>
      </c>
      <c r="I23" s="28">
        <v>-30.75544916961719</v>
      </c>
      <c r="J23" s="28">
        <v>-18.425321383960174</v>
      </c>
      <c r="K23" s="28">
        <v>-14.301558978978612</v>
      </c>
      <c r="L23" s="28">
        <v>-170.87292092982113</v>
      </c>
      <c r="M23" s="28">
        <v>-67.603381554006262</v>
      </c>
      <c r="N23" s="28">
        <v>-101.69022611433257</v>
      </c>
      <c r="O23" s="28">
        <v>-50.713503618709431</v>
      </c>
      <c r="P23" s="28">
        <v>-27.653082106336978</v>
      </c>
      <c r="Q23" s="28">
        <v>0</v>
      </c>
      <c r="R23" s="28">
        <v>-20.220623121234862</v>
      </c>
      <c r="S23" s="28">
        <v>-31.623694845741735</v>
      </c>
      <c r="T23" s="28">
        <v>-17.224396228986024</v>
      </c>
      <c r="U23" s="28">
        <v>-30.51020392584752</v>
      </c>
      <c r="V23" s="28">
        <v>0</v>
      </c>
      <c r="W23" s="28">
        <v>-3.4527994920763079</v>
      </c>
      <c r="X23" s="28">
        <v>-22.579026970229052</v>
      </c>
      <c r="Y23" s="28">
        <v>-12.136895843905114</v>
      </c>
      <c r="Z23" s="28">
        <v>0</v>
      </c>
    </row>
    <row r="24" spans="1:26" x14ac:dyDescent="0.35">
      <c r="A24" s="30" t="s">
        <v>47</v>
      </c>
      <c r="B24" s="29" t="s">
        <v>1</v>
      </c>
      <c r="C24" s="28">
        <v>-530.48065115085444</v>
      </c>
      <c r="D24" s="28">
        <v>-437.87923023192013</v>
      </c>
      <c r="E24" s="28">
        <v>-139.268209942921</v>
      </c>
      <c r="F24" s="28">
        <v>-165.70482750374188</v>
      </c>
      <c r="G24" s="28">
        <v>-11.683194227737371</v>
      </c>
      <c r="H24" s="28">
        <v>-303.33954009907944</v>
      </c>
      <c r="I24" s="28">
        <v>-31.113351669730527</v>
      </c>
      <c r="J24" s="28">
        <v>-18.639737650565234</v>
      </c>
      <c r="K24" s="28">
        <v>-14.467986843057776</v>
      </c>
      <c r="L24" s="28">
        <v>-172.86137654512282</v>
      </c>
      <c r="M24" s="28">
        <v>-68.390085046478632</v>
      </c>
      <c r="N24" s="28">
        <v>-102.87359970002431</v>
      </c>
      <c r="O24" s="28">
        <v>-51.303658866793846</v>
      </c>
      <c r="P24" s="28">
        <v>-27.982523230442748</v>
      </c>
      <c r="Q24" s="28">
        <v>0</v>
      </c>
      <c r="R24" s="28">
        <v>-20.498401376589936</v>
      </c>
      <c r="S24" s="28">
        <v>-32.058121358192103</v>
      </c>
      <c r="T24" s="28">
        <v>-17.461014195966857</v>
      </c>
      <c r="U24" s="28">
        <v>-30.677726342688381</v>
      </c>
      <c r="V24" s="28">
        <v>0</v>
      </c>
      <c r="W24" s="28">
        <v>-3.4790786367719542</v>
      </c>
      <c r="X24" s="28">
        <v>-22.768519219444894</v>
      </c>
      <c r="Y24" s="28">
        <v>-12.32534881326688</v>
      </c>
      <c r="Z24" s="28">
        <v>0</v>
      </c>
    </row>
    <row r="25" spans="1:26" x14ac:dyDescent="0.35">
      <c r="A25" s="30" t="s">
        <v>47</v>
      </c>
      <c r="B25" s="29" t="s">
        <v>2</v>
      </c>
      <c r="C25" s="28">
        <v>-537.74975711853961</v>
      </c>
      <c r="D25" s="28">
        <v>-443.35461966866421</v>
      </c>
      <c r="E25" s="28">
        <v>-140.92570683644911</v>
      </c>
      <c r="F25" s="28">
        <v>-168.41910025290915</v>
      </c>
      <c r="G25" s="28">
        <v>-11.829078350853971</v>
      </c>
      <c r="H25" s="28">
        <v>-307.12723907517682</v>
      </c>
      <c r="I25" s="28">
        <v>-31.501853644197496</v>
      </c>
      <c r="J25" s="28">
        <v>-18.87248579540223</v>
      </c>
      <c r="K25" s="28">
        <v>-14.648643736431257</v>
      </c>
      <c r="L25" s="28">
        <v>-175.01983850736116</v>
      </c>
      <c r="M25" s="28">
        <v>-69.244049073130569</v>
      </c>
      <c r="N25" s="28">
        <v>-104.15814779462468</v>
      </c>
      <c r="O25" s="28">
        <v>-51.944270427345195</v>
      </c>
      <c r="P25" s="28">
        <v>-28.339670129771381</v>
      </c>
      <c r="Q25" s="28">
        <v>0</v>
      </c>
      <c r="R25" s="28">
        <v>-20.797447599895094</v>
      </c>
      <c r="S25" s="28">
        <v>-32.525809542372862</v>
      </c>
      <c r="T25" s="28">
        <v>-17.715748711817685</v>
      </c>
      <c r="U25" s="28">
        <v>-30.872074648087256</v>
      </c>
      <c r="V25" s="28">
        <v>0</v>
      </c>
      <c r="W25" s="28">
        <v>-3.5085019246125602</v>
      </c>
      <c r="X25" s="28">
        <v>-22.978884324357185</v>
      </c>
      <c r="Y25" s="28">
        <v>-12.527240085306468</v>
      </c>
      <c r="Z25" s="28">
        <v>0</v>
      </c>
    </row>
    <row r="26" spans="1:26" x14ac:dyDescent="0.35">
      <c r="A26" s="30" t="s">
        <v>47</v>
      </c>
      <c r="B26" s="29" t="s">
        <v>3</v>
      </c>
      <c r="C26" s="28">
        <v>-545.85347081184989</v>
      </c>
      <c r="D26" s="28">
        <v>-449.50231661455803</v>
      </c>
      <c r="E26" s="28">
        <v>-142.79666243887195</v>
      </c>
      <c r="F26" s="28">
        <v>-171.40809448000959</v>
      </c>
      <c r="G26" s="28">
        <v>-11.992894747309911</v>
      </c>
      <c r="H26" s="28">
        <v>-311.38052712234958</v>
      </c>
      <c r="I26" s="28">
        <v>-31.938110805796423</v>
      </c>
      <c r="J26" s="28">
        <v>-19.133843656384318</v>
      </c>
      <c r="K26" s="28">
        <v>-14.851507219003068</v>
      </c>
      <c r="L26" s="28">
        <v>-177.44362152765936</v>
      </c>
      <c r="M26" s="28">
        <v>-70.202983510686281</v>
      </c>
      <c r="N26" s="28">
        <v>-105.60059427499726</v>
      </c>
      <c r="O26" s="28">
        <v>-52.663626825667322</v>
      </c>
      <c r="P26" s="28">
        <v>-28.739983256544683</v>
      </c>
      <c r="Q26" s="28">
        <v>0</v>
      </c>
      <c r="R26" s="28">
        <v>-21.129240522888583</v>
      </c>
      <c r="S26" s="28">
        <v>-33.044711362846634</v>
      </c>
      <c r="T26" s="28">
        <v>-17.998377626730392</v>
      </c>
      <c r="U26" s="28">
        <v>-31.109445085602747</v>
      </c>
      <c r="V26" s="28">
        <v>0</v>
      </c>
      <c r="W26" s="28">
        <v>-3.5429334545234936</v>
      </c>
      <c r="X26" s="28">
        <v>-23.222388874461704</v>
      </c>
      <c r="Y26" s="28">
        <v>-12.749565511818393</v>
      </c>
      <c r="Z26" s="28">
        <v>0</v>
      </c>
    </row>
    <row r="27" spans="1:26" x14ac:dyDescent="0.35">
      <c r="A27" s="30" t="s">
        <v>47</v>
      </c>
      <c r="B27" s="29" t="s">
        <v>4</v>
      </c>
      <c r="C27" s="28">
        <v>-554.22731471450277</v>
      </c>
      <c r="D27" s="28">
        <v>-455.85555446052763</v>
      </c>
      <c r="E27" s="28">
        <v>-144.73258024526947</v>
      </c>
      <c r="F27" s="28">
        <v>-174.49618219070359</v>
      </c>
      <c r="G27" s="28">
        <v>-12.16218918029532</v>
      </c>
      <c r="H27" s="28">
        <v>-315.77604554326285</v>
      </c>
      <c r="I27" s="28">
        <v>-32.38895645010637</v>
      </c>
      <c r="J27" s="28">
        <v>-19.403941350134659</v>
      </c>
      <c r="K27" s="28">
        <v>-15.061154476533094</v>
      </c>
      <c r="L27" s="28">
        <v>-179.94845609232027</v>
      </c>
      <c r="M27" s="28">
        <v>-71.193984810851219</v>
      </c>
      <c r="N27" s="28">
        <v>-107.09127630860033</v>
      </c>
      <c r="O27" s="28">
        <v>-53.407038573227787</v>
      </c>
      <c r="P27" s="28">
        <v>-29.153644198994996</v>
      </c>
      <c r="Q27" s="28">
        <v>0</v>
      </c>
      <c r="R27" s="28">
        <v>-21.471992830567736</v>
      </c>
      <c r="S27" s="28">
        <v>-33.580752924015762</v>
      </c>
      <c r="T27" s="28">
        <v>-18.290341999958095</v>
      </c>
      <c r="U27" s="28">
        <v>-31.356915210940841</v>
      </c>
      <c r="V27" s="28">
        <v>0</v>
      </c>
      <c r="W27" s="28">
        <v>-3.5786472338863877</v>
      </c>
      <c r="X27" s="28">
        <v>-23.474668400459315</v>
      </c>
      <c r="Y27" s="28">
        <v>-12.979261645441335</v>
      </c>
      <c r="Z27" s="28">
        <v>0</v>
      </c>
    </row>
    <row r="28" spans="1:26" x14ac:dyDescent="0.35">
      <c r="A28" s="30" t="s">
        <v>47</v>
      </c>
      <c r="B28" s="29" t="s">
        <v>5</v>
      </c>
      <c r="C28" s="28">
        <v>-562.64902981028138</v>
      </c>
      <c r="D28" s="28">
        <v>-462.23091436094529</v>
      </c>
      <c r="E28" s="28">
        <v>-146.67522215710093</v>
      </c>
      <c r="F28" s="28">
        <v>-177.61390002531903</v>
      </c>
      <c r="G28" s="28">
        <v>-12.332067845953551</v>
      </c>
      <c r="H28" s="28">
        <v>-320.1867328355338</v>
      </c>
      <c r="I28" s="28">
        <v>-32.841357956302403</v>
      </c>
      <c r="J28" s="28">
        <v>-19.674971147172521</v>
      </c>
      <c r="K28" s="28">
        <v>-15.271525223757722</v>
      </c>
      <c r="L28" s="28">
        <v>-182.46193480532611</v>
      </c>
      <c r="M28" s="28">
        <v>-72.188406042363937</v>
      </c>
      <c r="N28" s="28">
        <v>-108.58710266463308</v>
      </c>
      <c r="O28" s="28">
        <v>-54.153015824122463</v>
      </c>
      <c r="P28" s="28">
        <v>-29.568929800741973</v>
      </c>
      <c r="Q28" s="28">
        <v>0</v>
      </c>
      <c r="R28" s="28">
        <v>-21.817110872282047</v>
      </c>
      <c r="S28" s="28">
        <v>-34.120494334134435</v>
      </c>
      <c r="T28" s="28">
        <v>-18.584321560361278</v>
      </c>
      <c r="U28" s="28">
        <v>-31.601727036589025</v>
      </c>
      <c r="V28" s="28">
        <v>0</v>
      </c>
      <c r="W28" s="28">
        <v>-3.6141918562810664</v>
      </c>
      <c r="X28" s="28">
        <v>-23.72621478976334</v>
      </c>
      <c r="Y28" s="28">
        <v>-13.211161707689735</v>
      </c>
      <c r="Z28" s="28">
        <v>0</v>
      </c>
    </row>
    <row r="29" spans="1:26" x14ac:dyDescent="0.35">
      <c r="A29" s="30" t="s">
        <v>47</v>
      </c>
      <c r="B29" s="29" t="s">
        <v>6</v>
      </c>
      <c r="C29" s="28">
        <v>-571.24161609680436</v>
      </c>
      <c r="D29" s="28">
        <v>-468.72914845343143</v>
      </c>
      <c r="E29" s="28">
        <v>-148.65660561089194</v>
      </c>
      <c r="F29" s="28">
        <v>-180.80032465177507</v>
      </c>
      <c r="G29" s="28">
        <v>-12.505218676152792</v>
      </c>
      <c r="H29" s="28">
        <v>-324.68237779157795</v>
      </c>
      <c r="I29" s="28">
        <v>-33.302473518269579</v>
      </c>
      <c r="J29" s="28">
        <v>-19.951221459028925</v>
      </c>
      <c r="K29" s="28">
        <v>-15.485948084865313</v>
      </c>
      <c r="L29" s="28">
        <v>-185.0238275783754</v>
      </c>
      <c r="M29" s="28">
        <v>-73.201981591341848</v>
      </c>
      <c r="N29" s="28">
        <v>-110.11174129054534</v>
      </c>
      <c r="O29" s="28">
        <v>-54.913361920565336</v>
      </c>
      <c r="P29" s="28">
        <v>-29.992287987738202</v>
      </c>
      <c r="Q29" s="28">
        <v>0</v>
      </c>
      <c r="R29" s="28">
        <v>-22.169370330959211</v>
      </c>
      <c r="S29" s="28">
        <v>-34.671404440165453</v>
      </c>
      <c r="T29" s="28">
        <v>-18.884384345532908</v>
      </c>
      <c r="U29" s="28">
        <v>-31.850740784744612</v>
      </c>
      <c r="V29" s="28">
        <v>0</v>
      </c>
      <c r="W29" s="28">
        <v>-3.6503520452695746</v>
      </c>
      <c r="X29" s="28">
        <v>-23.982181390333356</v>
      </c>
      <c r="Y29" s="28">
        <v>-13.448172273886836</v>
      </c>
      <c r="Z29" s="28">
        <v>0</v>
      </c>
    </row>
    <row r="30" spans="1:26" x14ac:dyDescent="0.35">
      <c r="A30" s="30" t="s">
        <v>47</v>
      </c>
      <c r="B30" s="29" t="s">
        <v>7</v>
      </c>
      <c r="C30" s="28">
        <v>-579.99518184831174</v>
      </c>
      <c r="D30" s="28">
        <v>-475.34161199627954</v>
      </c>
      <c r="E30" s="28">
        <v>-150.67400401516696</v>
      </c>
      <c r="F30" s="28">
        <v>-184.0527705351854</v>
      </c>
      <c r="G30" s="28">
        <v>-12.681410867966523</v>
      </c>
      <c r="H30" s="28">
        <v>-329.25698790179399</v>
      </c>
      <c r="I30" s="28">
        <v>-33.771688487951963</v>
      </c>
      <c r="J30" s="28">
        <v>-20.232324055413823</v>
      </c>
      <c r="K30" s="28">
        <v>-15.704137243011683</v>
      </c>
      <c r="L30" s="28">
        <v>-187.63071951389722</v>
      </c>
      <c r="M30" s="28">
        <v>-74.233360403315956</v>
      </c>
      <c r="N30" s="28">
        <v>-111.66315990583152</v>
      </c>
      <c r="O30" s="28">
        <v>-55.687063352519957</v>
      </c>
      <c r="P30" s="28">
        <v>-30.423171577703247</v>
      </c>
      <c r="Q30" s="28">
        <v>0</v>
      </c>
      <c r="R30" s="28">
        <v>-22.528401397140644</v>
      </c>
      <c r="S30" s="28">
        <v>-35.232904884983078</v>
      </c>
      <c r="T30" s="28">
        <v>-19.190215343190445</v>
      </c>
      <c r="U30" s="28">
        <v>-32.103261441783545</v>
      </c>
      <c r="V30" s="28">
        <v>0</v>
      </c>
      <c r="W30" s="28">
        <v>-3.6870514322276442</v>
      </c>
      <c r="X30" s="28">
        <v>-24.242075925519977</v>
      </c>
      <c r="Y30" s="28">
        <v>-13.690093590321633</v>
      </c>
      <c r="Z30" s="28">
        <v>0</v>
      </c>
    </row>
    <row r="31" spans="1:26" x14ac:dyDescent="0.35">
      <c r="A31" s="30" t="s">
        <v>47</v>
      </c>
      <c r="B31" s="29" t="s">
        <v>8</v>
      </c>
      <c r="C31" s="28">
        <v>-588.92282350233324</v>
      </c>
      <c r="D31" s="28">
        <v>-482.07851547701148</v>
      </c>
      <c r="E31" s="28">
        <v>-152.73067292185809</v>
      </c>
      <c r="F31" s="28">
        <v>-187.37583435196501</v>
      </c>
      <c r="G31" s="28">
        <v>-12.860916655335574</v>
      </c>
      <c r="H31" s="28">
        <v>-333.91763138030245</v>
      </c>
      <c r="I31" s="28">
        <v>-34.249727847762117</v>
      </c>
      <c r="J31" s="28">
        <v>-20.518713266968106</v>
      </c>
      <c r="K31" s="28">
        <v>-15.92642982150382</v>
      </c>
      <c r="L31" s="28">
        <v>-190.28663851152567</v>
      </c>
      <c r="M31" s="28">
        <v>-75.284136058090127</v>
      </c>
      <c r="N31" s="28">
        <v>-113.24375560198111</v>
      </c>
      <c r="O31" s="28">
        <v>-56.475315563369371</v>
      </c>
      <c r="P31" s="28">
        <v>-30.862239920541398</v>
      </c>
      <c r="Q31" s="28">
        <v>0</v>
      </c>
      <c r="R31" s="28">
        <v>-22.894726512861094</v>
      </c>
      <c r="S31" s="28">
        <v>-35.805812732798557</v>
      </c>
      <c r="T31" s="28">
        <v>-19.502259581588419</v>
      </c>
      <c r="U31" s="28">
        <v>-32.359875403221302</v>
      </c>
      <c r="V31" s="28">
        <v>0</v>
      </c>
      <c r="W31" s="28">
        <v>-3.7243604690692096</v>
      </c>
      <c r="X31" s="28">
        <v>-24.506370658326951</v>
      </c>
      <c r="Y31" s="28">
        <v>-13.937267563992553</v>
      </c>
      <c r="Z31" s="28">
        <v>0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8FFC9-1ADB-46EE-883F-4A4B9F277554}">
  <sheetPr>
    <tabColor theme="0" tint="-0.499984740745262"/>
  </sheetPr>
  <dimension ref="A1:E6"/>
  <sheetViews>
    <sheetView showGridLines="0" workbookViewId="0">
      <selection activeCell="B2" sqref="B2"/>
    </sheetView>
  </sheetViews>
  <sheetFormatPr defaultRowHeight="14.5" x14ac:dyDescent="0.35"/>
  <cols>
    <col min="1" max="1" width="16.6328125" bestFit="1" customWidth="1"/>
  </cols>
  <sheetData>
    <row r="1" spans="1:5" x14ac:dyDescent="0.35">
      <c r="B1" t="s">
        <v>10</v>
      </c>
      <c r="C1" t="s">
        <v>12</v>
      </c>
      <c r="D1" t="s">
        <v>11</v>
      </c>
    </row>
    <row r="2" spans="1:5" x14ac:dyDescent="0.35">
      <c r="A2" t="s">
        <v>51</v>
      </c>
      <c r="B2" s="36">
        <f>SUM(B3:B6)</f>
        <v>1</v>
      </c>
      <c r="C2" s="36">
        <f t="shared" ref="C2:D2" si="0">SUM(C3:C6)</f>
        <v>0.99999999999999989</v>
      </c>
      <c r="D2" s="36">
        <f t="shared" si="0"/>
        <v>1</v>
      </c>
      <c r="E2" s="36"/>
    </row>
    <row r="3" spans="1:5" x14ac:dyDescent="0.35">
      <c r="A3" t="s">
        <v>52</v>
      </c>
      <c r="B3" s="37">
        <v>0.24997384517490479</v>
      </c>
      <c r="C3" s="37">
        <v>0.22693836005999485</v>
      </c>
      <c r="D3" s="37">
        <v>0.29552854686745433</v>
      </c>
    </row>
    <row r="4" spans="1:5" x14ac:dyDescent="0.35">
      <c r="A4" t="s">
        <v>54</v>
      </c>
      <c r="B4" s="37">
        <v>9.0245248159837199E-2</v>
      </c>
      <c r="C4" s="37">
        <v>0.10704525012223783</v>
      </c>
      <c r="D4" s="37">
        <v>7.6642876861638051E-2</v>
      </c>
    </row>
    <row r="5" spans="1:5" x14ac:dyDescent="0.35">
      <c r="A5" t="s">
        <v>55</v>
      </c>
      <c r="B5" s="37">
        <v>0.11509942513151894</v>
      </c>
      <c r="C5" s="37">
        <v>0.12456432960455152</v>
      </c>
      <c r="D5" s="37">
        <v>0.10956471662358908</v>
      </c>
    </row>
    <row r="6" spans="1:5" x14ac:dyDescent="0.35">
      <c r="A6" t="s">
        <v>56</v>
      </c>
      <c r="B6" s="37">
        <v>0.54468148153373908</v>
      </c>
      <c r="C6" s="37">
        <v>0.54145206021321568</v>
      </c>
      <c r="D6" s="37">
        <v>0.51826385964731847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A61907707</value>
    </field>
    <field name="Objective-Title">
      <value order="0">Interactive Model - Centre for Economics and Business Research "CEBR" Assessing workforce requirements for home retrofitting in Wales</value>
    </field>
    <field name="Objective-Description">
      <value order="0"/>
    </field>
    <field name="Objective-CreationStamp">
      <value order="0">2026-03-05T07:36:36Z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2026-03-05T08:35:23Z</value>
    </field>
    <field name="Objective-Owner">
      <value order="0">Davies, Malcolm (LGHCCRA - Housing Quality Division)</value>
    </field>
    <field name="Objective-Path">
      <value order="0">Objective Global Folder:#Business File Plan:WG Organisational Groups:Post April 2024 - Corporate Services &amp; Inspectorates:Corporate Services &amp; Inspectorates (CSI) - Commercial and Procurement - Procurement Delivery:1 - Save:1 - CPS:Corporate Procurement Services - Contracts - ┬ú25k to Official Journal of the EU (OJEU):Procurement - ┬ú25k to OJEU/FTS - 2025/2026:LGHCCRA - Housing Quality Division - C229/2025/2026 - Construction Workforce Assessment :LGHCCRA - Housing Quality Division - C229/2025/2026 - Construction Workforce Assessment :Web Page</value>
    </field>
    <field name="Objective-Parent">
      <value order="0">Web Page</value>
    </field>
    <field name="Objective-State">
      <value order="0">Being Drafted</value>
    </field>
    <field name="Objective-VersionId">
      <value order="0">vA111523021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qA2365510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��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DE2682CB-9952-4D57-9788-A99872437EF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MODEL INFO</vt:lpstr>
      <vt:lpstr>Outputs</vt:lpstr>
      <vt:lpstr>Inputs -&gt;</vt:lpstr>
      <vt:lpstr>Miscellaneous List</vt:lpstr>
      <vt:lpstr>Labour Demand</vt:lpstr>
      <vt:lpstr>Labour Supply - Base</vt:lpstr>
      <vt:lpstr>Redeployment Potential</vt:lpstr>
      <vt:lpstr>Apprenticeships</vt:lpstr>
      <vt:lpstr>Out-Commuting</vt:lpstr>
      <vt:lpstr>LS - Regional Split Share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2026-03-10T19:12:57Z</dcterms:created>
  <dcterms:modified xsi:type="dcterms:W3CDTF">2026-03-10T19:12:59Z</dcterms:modified>
</cp:coreProperties>
</file>