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ArthurK\Director\Cache\documents.hf.wales.gov.uk uA1842\A61254984\"/>
    </mc:Choice>
  </mc:AlternateContent>
  <xr:revisionPtr revIDLastSave="0" documentId="13_ncr:1_{E57BA0BE-25CE-4573-A550-33673D9A9B21}" xr6:coauthVersionLast="47" xr6:coauthVersionMax="47" xr10:uidLastSave="{00000000-0000-0000-0000-000000000000}"/>
  <bookViews>
    <workbookView xWindow="-108" yWindow="-108" windowWidth="23256" windowHeight="12456" xr2:uid="{F8727885-5B9F-479F-A4C4-D713987ADBAE}"/>
  </bookViews>
  <sheets>
    <sheet name="Clawr" sheetId="6" r:id="rId1"/>
    <sheet name="Rhagair" sheetId="7" r:id="rId2"/>
    <sheet name="Llywodraeth Cymru" sheetId="1" r:id="rId3"/>
    <sheet name="Awdurdod Lleol" sheetId="3" r:id="rId4"/>
    <sheet name="Sector Preifat"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8" i="1" l="1"/>
  <c r="D88" i="1" s="1"/>
  <c r="C105" i="3"/>
  <c r="C114" i="3"/>
  <c r="C86" i="3"/>
  <c r="C152" i="1"/>
  <c r="D152" i="1" s="1"/>
  <c r="D151" i="1"/>
  <c r="C151" i="1"/>
  <c r="D148" i="1"/>
  <c r="C148" i="1"/>
  <c r="C327" i="3"/>
  <c r="C314" i="3"/>
  <c r="C311" i="3"/>
  <c r="C309" i="3"/>
  <c r="C308" i="3"/>
  <c r="C307" i="3"/>
  <c r="C306" i="3"/>
  <c r="C305" i="3"/>
  <c r="C304" i="3"/>
  <c r="C303" i="3"/>
  <c r="C302" i="3"/>
  <c r="C301" i="3"/>
  <c r="C281" i="3"/>
  <c r="C280" i="3"/>
  <c r="C248" i="3"/>
  <c r="C244" i="3"/>
  <c r="C149" i="3"/>
  <c r="C40" i="3"/>
  <c r="C36" i="3"/>
  <c r="C33" i="3"/>
  <c r="C32" i="3"/>
  <c r="C19" i="3"/>
  <c r="D87" i="1"/>
  <c r="C87" i="1"/>
  <c r="D81" i="1"/>
  <c r="C81" i="1"/>
  <c r="D80" i="1"/>
  <c r="C80" i="1"/>
  <c r="D79" i="1"/>
  <c r="C79" i="1"/>
  <c r="D74" i="1"/>
  <c r="F14" i="1"/>
  <c r="C14" i="1"/>
  <c r="F10" i="1"/>
  <c r="D10" i="1"/>
  <c r="C10" i="1"/>
  <c r="D9" i="1"/>
  <c r="C9" i="1"/>
  <c r="D7" i="1"/>
  <c r="C7" i="1"/>
  <c r="D6" i="1"/>
  <c r="C6" i="1"/>
</calcChain>
</file>

<file path=xl/sharedStrings.xml><?xml version="1.0" encoding="utf-8"?>
<sst xmlns="http://schemas.openxmlformats.org/spreadsheetml/2006/main" count="4316" uniqueCount="1351">
  <si>
    <t xml:space="preserve">Llif Prosiectau Llywodraeth Cymru      </t>
  </si>
  <si>
    <t>Mae’r rhan hon o'r llif yn amlinellu rhaglenni a phrosiectau Llywodraeth Cymru lle mae gwerth cyfan y cynllun yn fwy na £5m ac, os nad ydynt wedi dechrau eisoes, eu bod i fod i ddechrau yn ystod y tair blynedd nesaf. Mae’n seiliedig ar yr hyn y disgwylir y bydd y cyllid yn y dyfodol. Er mai’r cynlluniau a gyflwynir yw ein prosiectau blaenoriaeth a’u bod yn debygol iawn o gael eu cyflawni fel y disgrifir, nid yw hyn yn cynrychioli ymrwymiad ffurfiol Llywodraeth Cymru. Mae hyn yn adlewyrchu’r potensial ar gyfer ansicrwydd yn y dyfodol, gan gynnwys rhagolygon gwariant cyhoeddus yn y dyfodol.</t>
  </si>
  <si>
    <t>Addysg</t>
  </si>
  <si>
    <t>Ochr yn ochr â rhaglen i ddiwygio ein cwricwlwm blaenllaw a newidiadau i’n systemau cyllido a llywodraethu ar gyfer addysg drydyddol, byddwn yn parhau i fuddsoddi’n helaeth yn ein hystad addysg drwy ein Rhaglen Cymunedau Dysgu Cynaliadwy (sef ein Rhaglen Ysgolion a Cholegau ar gyfer yr Unfed Ganrif ar Hugain gynt). Bydd rhan sylweddol o’r ystad addysg yn cael sylw drwy wella cyflwr adeiladau a datblygu cyfleusterau carbon sero net. Bydd y Rhaglen yn sicrhau bod ein hystad addysg mewn cyflwr addas i gyflawni’r cwricwlwm newydd; yn y lleoliad cywir ar gyfer anghenion lleol, yn cysylltu â llwybrau teithio llesol a chynaliadwy; ac o’r maint a’r math cywir i adlewyrchu nifer y dysgwyr a chyfleoedd busnes i gefnogi cymunedau – o’r blynyddoedd cynnar i addysg oedolion.</t>
  </si>
  <si>
    <t>Sector</t>
  </si>
  <si>
    <t>Prosiect / Rhaglen</t>
  </si>
  <si>
    <t>Amcangyfrif o Gyfanswm Gwerth y Cynllun	(£m)</t>
  </si>
  <si>
    <t>Amcangyfrif o Gymorth LlC	(£m)</t>
  </si>
  <si>
    <t>Dyddiad dechrau</t>
  </si>
  <si>
    <t>Dyddiad gorffen</t>
  </si>
  <si>
    <t>Cyllid a Chyflawni</t>
  </si>
  <si>
    <t>Gwybodaeth ychwanegol</t>
  </si>
  <si>
    <t>Rhaglen Cymunedau Dysgu Cynaliadwy Band B – Cymru Gyfan</t>
  </si>
  <si>
    <t xml:space="preserve"> 2027-28 (buddsoddiad parhaus – achosion busnes newydd yn y rhaglen dreigl)
</t>
  </si>
  <si>
    <t>Cyllid ALl a LlC.  Bydd y cyllid cyfatebol a ddarperir gan LlC yn dibynnu ar natur y cyfleuster addysg ond bydd yn o leiaf 65%. Mae hyn yn amodol ar dderbyn a chymeradwyo achosion busnes ar gyfer prosiectau unigol.</t>
  </si>
  <si>
    <t>Gan ddechrau yn 2019, dyma'r ail don o fuddsoddi o dan y Rhaglen Cymunedau Dysgu Cynaliadwy sy'n fuddsoddiad cyfalaf parhaus ar draws yr ystad addysg, gan adeiladu ysgolion a cholegau Carbon Sero Net newydd, gwella ysgolion a cholegau mewn cyflwr gwael, a sicrhau bod amgylcheddau ar gyfer dysgu'r cwricwlwm yn yr unfed ganrif ar hugain yn cael eu darparu mewn modd cynaliadwy. Nid oes unrhyw geisiadau newydd yn cael eu hystyried gan fod Cynlluniau Amlinellol Strategol y Rhaglen Dreigl wedi cael eu cymeradwyo erbyn hyn.  I'w nodi: mae pob prosiect Band B wedi cael eu cynnwys ym mlynyddoedd cynnar Cynlluniau Amlinellol Strategol naw mlynedd y Rhaglen Dreigl, ond mae costau'r Band wedi cael eu gwahanu yma er hwylustod adrodd.</t>
  </si>
  <si>
    <t>Rhaglen Dreigl naw mlynedd Cymunedau Dysgu Cynaliadwy – Cymru Gyfan</t>
  </si>
  <si>
    <t>Rhaglen Dreigl Barhaus gyda chyllid cychwynnol ar gyfer Cynlluniau Amlinellol Strategol wedi’i gymeradwyo hyd at 2033.</t>
  </si>
  <si>
    <t xml:space="preserve">Cyllid ALl a LlC ar raglen dreigl dros 9 mlynedd. Caiff hyn ei ddiweddaru bob blwyddyn i adlewyrchu prosiectau cyfredol (blynyddoedd 1-3), cynlluniau tymor canolig (blynyddoedd 4-6) a blaenoriaethau strategol (blynyddoedd 7-9).  Bydd y cyllid cyfatebol a ddarperir gan Lywodraeth Cymru yn dibynnu ar natur y cyfleuster addysg ond bydd o leiaf 65% yn amodol ar dderbyn a chymeradwyo achosion busnes ar gyfer prosiectau unigol. </t>
  </si>
  <si>
    <t>Ysgolion Bro</t>
  </si>
  <si>
    <t>Grant Cyfalaf y Cynnig Gofal Plant</t>
  </si>
  <si>
    <t xml:space="preserve">Bydd LlC yn talu 100% o’r costau ar gyfer adnewyddu neu adeiladu cyfleusterau gofal plant newydd ledled Cymru, sy’n cael ei reoli drwy’r Rhaglen Seilwaith Addysg ehangach. </t>
  </si>
  <si>
    <t>Sefydlwyd rhaglen Cyfalaf y Cynnig Gofal Plant i ymateb i’r cynnydd disgwyliedig yn y galw wrth i Lywodraeth Cymru ariannu 30 awr o Ofal Plant ac Addysg Gynnar (a ddarperir drwy’r Cyfnod Sylfaen) ar gyfer rhieni plant 3-4 oed sy’n gweithio ac sy’n gymwys. Dyrannwyd cyllid cyfalaf i awdurdodau lleol ledled Cymru i adnewyddu neu ddatblygu adeiladau gofal plant newydd, i gynyddu capasiti lleoliadau gofal plant ac i gefnogi mwy o leoedd cyfrwng Cymraeg. Lle bo'n ymarferol, mae rhai prosiectau cyfalaf gofal plant yn cael eu cydleoli mewn ysgolion Carbon Sero Net newydd sy’n cael eu hadeiladu o dan y rhaglen Cymunedau Dysgu Cynaliadwy.</t>
  </si>
  <si>
    <t>Y Grant Cyfalaf Addysg Cyfrwng Cymraeg</t>
  </si>
  <si>
    <t>100% cyllid Llywodraeth Cymru. Bydd prosiectau a nodir yn y cam Datgan Diddordeb yn gymwys i gael cyllid 100%, yn amodol ar gyflwyno a chymeradwyo achosion busnes manwl ar gyfer pob prosiect.</t>
  </si>
  <si>
    <t>Grant Cynnal a Chadw Ystadau Addysg Uwch</t>
  </si>
  <si>
    <t>100% cyllid LlC, dim gofyniad ffurfiol am arian cyfatebol.</t>
  </si>
  <si>
    <t>£10m y flwyddyn ar gyfer rhesymoli ystadau, cyfanswm o £30m ar draws y gyllideb 3 blynedd 2022-2025. Mae’r cyllid hwn yn cefnogi sefydliadau Addysg Uwch i barhau i fuddsoddi mewn prosiectau sy’n lleihau’r risgiau ariannol sy’n gysylltiedig â’u hystadau ac yn helpu i wireddu arbedion effeithlonrwydd o ran rheoli a gweithredu ystadau, sydd i gyd yn ceisio eu gwneud yn fwy effeithlon a chynaliadwy yn yr hirdymor a lleihau eu heffaith amgylcheddol.</t>
  </si>
  <si>
    <t xml:space="preserve">Grant Digidol Addysg Bellach </t>
  </si>
  <si>
    <t>100% o gyllid cyfalaf LlC yn cael ei ddyrannu yn seiliedig ar fethodolegau cyllido Addysg Bellach ehangach yn unol â meini prawf cyllido.
Efallai y bydd sefydliadau addysg bellach yn dewis ychwanegu at y cyllid hwn o ffynonellau eraill i gyflawni blaenoriaethau sefydliadol, ond nid oes gofyniad ffurfiol am gyllid cyfatebol.</t>
  </si>
  <si>
    <t>Cyllid wedi’i ddyrannu ar ôl ‘cais i weithredu’ ar ddysgu digidol mewn Addysg Bellach i gefnogi mentrau dysgu digidol yn y sector Addysg Bellach a chyfrannu at elfennau o Strategaeth Ddigidol i Gymru a Strategaeth Arloesi Cymru Llywodraeth Cymru. Mae hwyluso sefydliadau addysg bellach yn gosod sylfaen gref ar gyfer gweithgareddau yn y dyfodol, i gefnogi darpariaeth dysgu digidol a chyfunol a ffyrdd newydd o weithio a dysgu.  Gall hyn gynnwys buddsoddi mewn offer digidol a seilwaith digidol sylfaenol. Byddai’r cyllid yn helpu i weithredu a sefydlu cynlluniau newydd, cefnogi arloesedd a chydweithio, a threialu datblygiadau newydd.</t>
  </si>
  <si>
    <t>Grant Cyfalaf Anghenion Dysgu Ychwanegol</t>
  </si>
  <si>
    <t>100% cyllid LlC ar sail fformiwla i adlewyrchu nifer y disgyblion ac ysgolion ym mhob ardal awdurdod lleol. Roedd y fformiwla gyllido yn seiliedig ar 70% nifer y disgyblion / 30% nifer yr ysgolion. Mae ceisiadau prosiect a gyflwynwyd gan awdurdodau lleol/sefydliadau addysg bellach ar gyfer y cyllid wedi cael eu hadolygu a'u cymeradwyo gan y tîm ADY.</t>
  </si>
  <si>
    <t>Mae’r grant ADY yn rhoi cyfle pellach i awdurdodau lleol drawsnewid profiad dysgu dysgwyr ADY, gan sicrhau eu bod yn cael eu haddysgu mewn ystafelloedd dosbarth gyda’r technolegau a’r cyfleusterau sydd eu hangen i gefnogi’r gwaith o gyflwyno’r Cwricwlwm i Gymru, a’u Cynlluniau Strategol Cymraeg mewn Addysg unigol. Mae enghreifftiau o’r prosiectau’n cynnwys datblygu ac uwchraddio mannau awyr agored ac ardaloedd synhwyraidd, gwaith addasu ac adnewyddu i ddarparu ar gyfer canolfannau adnoddau dysgu cyfrwng Cymraeg, ystafelloedd dosbarth arbenigol ac ystafelloedd tawelu/ymyrraeth, prosiectau pyllau hydro, lifftiau, mannau hygyrch, teclynnau codi ac ardaloedd i alluogi disgyblion i fod yn annibynnol a chaniatáu gwell mynediad at ddysgu sgiliau bywyd.</t>
  </si>
  <si>
    <t>Grant Atgyweiriadau Sylweddol Ysgolion Gwirfoddol a Gynorthwyir</t>
  </si>
  <si>
    <t xml:space="preserve">Bydd Llywodraeth Cymru yn talu 85% o’r costau mewn perthynas ag atgyweiriadau sylweddol o ran cynnal a chadw cyfleusterau Addysg ysgolion gwirfoddol a gynorthwyir ledled Cymru, ar ôl cymeradwyo’r achosion busnes a gyflwynir. Y corff llywodraethu neu’r esgobaeth sy’n cyfrannu’r 15% sy’n weddill. </t>
  </si>
  <si>
    <t>Mae’r Rhaglen wedi’i chynllunio i wella ysgolion gwirfoddol a gynorthwyir, sydd mewn cyflwr gwael neu sydd angen gwaith atgyweirio sylweddol a gwaith mawr. Cytunwyd ar gyllid grant ar gyfer amrywiaeth o gynlluniau gan gynnwys toeau sy’n gollwng a lleithder i ofynion ad-drefnu brys gyda’r nod o greu amgylcheddau dysgu gwell a chael gwared ar lety dros dro.  Mae gwella cyflwr adeiladwaith adeiladau hefyd yn gwella eu perfformiad thermol, gan helpu i leihau’r ynni a ddefnyddir, lleihau allyriadau carbon a sicrhau arbedion refeniw i ysgolion.</t>
  </si>
  <si>
    <t>Rhaglen Buddsoddi mewn TGCh Ysgolion</t>
  </si>
  <si>
    <t xml:space="preserve">Mae 100% o gyllid LlC yn cael ei ddyrannu drwy archebion sy’n cael eu derbyn ar sail catalog o galedwedd. </t>
  </si>
  <si>
    <t>Dyrannwyd cyllid i alluogi awdurdodau lleol i gyflawni eu strategaethau cymhareb dyfeisiau uchelgeisiol a pharhau i fuddsoddi mewn perifferolau addysgu a dysgu ee offer clyweledol a SMART. Mae’r cynnydd yn y cymarebau dyfeisiau yn effeithio ar allu awdurdodau lleol i gynnal y buddsoddiad hwn yn y dyfodol. Felly, er mwyn helpu awdurdodau lleol ac ysgolion i wneud cymhwysedd digidol yn rhan annatod o addysg a chyflawni model gweithredu technoleg addysg cwbl gynaliadwy, mae’r cyllid yn ddigon o fuddsoddiad i ariannu dyfais ar gyfer pob disgybl blwyddyn 7 sy’n dechrau yn yr ysgol uwchradd.</t>
  </si>
  <si>
    <t>Iechyd a Gofal Cymdeithasol</t>
  </si>
  <si>
    <t>Bwrdd Iechyd Prifysgol Aneurin Bevan – Ysbyty Athrofaol y Faenor – Adran Achosion Brys</t>
  </si>
  <si>
    <t>Cyllid Llywodraeth Cymru wedi'i gymeradwyo fis Rhagfyr 2023</t>
  </si>
  <si>
    <t xml:space="preserve">Adeiladu estyniad i'r Adran Achosion Brys yn Ysbyty Athrofaol y Faenor i ddarparu mannau aros ychwanegol. </t>
  </si>
  <si>
    <t>Bwrdd Iechyd Prifysgol Aneurin Bevan – Ailddatblygu Ysbyty Nevill Hall</t>
  </si>
  <si>
    <t>I’w gadarnhau</t>
  </si>
  <si>
    <t>Cais am gyllid Llywodraeth Cymru wedi’i gyflwyno.</t>
  </si>
  <si>
    <t>Ailddatblygu Ysbyty Nevill Hall ar ôl darganfod RAAC – mae proses yn mynd rhagddi i adolygu’r modelau gwasanaeth sy’n sail ar hyn o bryd i’r gwasanaethau clinigol sy’n cael eu darparu yn Ysbyty Nevill Hall.</t>
  </si>
  <si>
    <t>Bwrdd Iechyd Prifysgol Aneurin Bevan - Canolfan Iechyd a Llesiant Trefynwy a Meddygfa Dixton</t>
  </si>
  <si>
    <t>Cyllid Llywodraeth Cymru wedi'i gymeradwyo ar gyfer ffioedd i ddatblygu achos busnes amlinellol ym mis Ebrill 2023. Y cam nesaf i'w bennu.</t>
  </si>
  <si>
    <t xml:space="preserve">Creu canolfan i hwyluso'r gwaith o integreiddio iechyd, gofal cymdeithasol a'r trydydd sector, a'i gwneud hi'n bosib defnyddio cysylltwyr llesiant sy'n cysylltu â'r Rhwydweithiau Llesiant Integredig. </t>
  </si>
  <si>
    <t>Bwrdd Iechyd Prifysgol Aneurin Bevan - Cwm Aber</t>
  </si>
  <si>
    <t xml:space="preserve">Bwriedir adeiladu cyfleuster pwrpasol newydd yn lle Practis Meddygol Aber a Chanolfan Iechyd Senghennydd sy'n darparu ar gyfer gwasanaethau'r Bwrdd Iechyd a Meddygfa Gangen Practis Nantgarw.  </t>
  </si>
  <si>
    <t>Bwrdd Iechyd Prifysgol Betsi Cadwaladr - Uned Iechyd Meddwl Oedolion</t>
  </si>
  <si>
    <t xml:space="preserve">Bwriad y cynllun yw datblygu Uned Iechyd Meddwl newydd i Oedolion ar safle Ysbyty Glan Clwyd. </t>
  </si>
  <si>
    <t xml:space="preserve">Bwrdd Iechyd Prifysgol Betsi Cadwaladr - Llandudno - Orthopedeg </t>
  </si>
  <si>
    <t>Cafodd cyllid Llywodraeth Cymru ei gymeradwyo ym mis Tachwedd 2023</t>
  </si>
  <si>
    <t>Bydd y cynllun hwn yn darparu Canolfan Orthopedig benodol i leihau rhestrau aros cleifion.</t>
  </si>
  <si>
    <t>Bwrdd Iechyd Prifysgol Betsi Cadwaladr – Ysbyty Cymunedol Gogledd Dinbych</t>
  </si>
  <si>
    <t>Cais am gyllid Llywodraeth Cymru wedi’i gyflwyno – Mae Achos Busnes Amlinellol wedi cael ei gymeradwyo ac mae’r Achos Busnes Llawn yn cael ei ystyried.</t>
  </si>
  <si>
    <t>Bydd y cynllun arfaethedig yn darparu ystod o wasanaethau sydd wedi cael eu hailddylunio a’u hehangu ar ac o amgylch safle rhestredig Gradd II Ysbyty Brenhinol Alexandra yn y Rhyl, Sir Ddinbych.</t>
  </si>
  <si>
    <t>Bwrdd Iechyd Prifysgol Betsi Cadwaladr - Uned Meddygaeth Niwclear</t>
  </si>
  <si>
    <t xml:space="preserve">Nod y cynllun hwn yw cryfhau meddygaeth niwclear yn Ysbyty Glan Clwyd, gan gynnwys sganiwr PET statig yn lle'r gwasanaeth symudol presennol. </t>
  </si>
  <si>
    <t>Bwrdd Iechyd Prifysgol Betsi Cadwaladr - Ysbyty Glan Clwyd - Seilwaith Trydanol</t>
  </si>
  <si>
    <t>Cais am gyllid Llywodraeth Cymru wedi’i gyflwyno</t>
  </si>
  <si>
    <t xml:space="preserve">Gyda'r cynllun arfaethedig, bydd y seilwaith trydanol yn Ysbyty Glan Clwyd yn cael ei uwchraddio. Bydd y gwaith yn sicrhau bod y safle’n parhau i weithredu ac yn galluogi datblygiadau eraill yn y dyfodol i fynd rhagddynt. </t>
  </si>
  <si>
    <t>Bwrdd Iechyd Prifysgol Betsi Cadwaladr - Caledfryn - Canolfan Iechyd a Llesiant Dinbych</t>
  </si>
  <si>
    <t>Cyllid Llywodraeth Cymru wedi'i gymeradwyo ar gyfer ffioedd i ddatblygu Achos Cyfiawnhad Busnes ym mis Ionawr 2025. Costau adeiladu i'w pennu.</t>
  </si>
  <si>
    <t>Mae'r prosiect hwn yn cynnig creu Canolfan Iechyd a Llesiant newydd drwy brynu swyddfa bresennol sy'n eiddo i'r awdurdod lleol (Caledfryn) yn agos i ganol tref Dinbych. Bydd y Ganolfan yn ceisio darparu ar gyfer practis meddyg teulu mwyaf Dinbych (9,400 o gleifion) a chydleoli gwasanaethau Iechyd Meddwl ac Anableddau Dysgu Oedolion, Tîm Adnoddau Cymunedol, Bydwreigiaeth, Amenedigol, a chwmpas i ddarparu rhagor o wasanaethau clinigol i wella cynnig y ganolfan neu i ail-ddarparu gwasanaethau gweinyddol mewn trefniadau les allanol.</t>
  </si>
  <si>
    <t>Bwrdd Iechyd Prifysgol Betsi Cadwaladr - Canolfan Gofal Sylfaenol Waunfawr</t>
  </si>
  <si>
    <t xml:space="preserve">Datblygiad cyfalaf yn Waunfawr i ddisodli'r llety Gofal Sylfaenol presennol, sydd ddim yn cyrraedd y safon - Mae'n cynnwys lle ar gyfer Meddyg Teulu ychwanegol, ystafell hyfforddi myfyrwyr meddygol, a chapasiti ychwanegol ar gyfer gwella darpariaeth Gwasanaethau Cymunedol. </t>
  </si>
  <si>
    <t>Bwrdd Iechyd Prifysgol Caerdydd a’r Fro – Datblygu Theatrau Hybrid a Thrawma Mawr</t>
  </si>
  <si>
    <t xml:space="preserve">Cais am gyllid Llywodraeth Cymru wedi’i gyflwyno.  </t>
  </si>
  <si>
    <t>Datblygu Theatr Hybrid newydd a Theatr Trawma Mawr yn Ysbyty Athrofaol Cymru, Caerdydd.</t>
  </si>
  <si>
    <t>Bwrdd Iechyd Prifysgol Caerdydd a’r Fro – Ehangu ac Adnewyddu'r Uned Therapi Dwys (ITU)</t>
  </si>
  <si>
    <t>Pwrpas y prosiect hwn yw ehangu capasiti drwy adnewyddu neu ailadeiladu’r pob rhan neu ran o’r Uned Gofal Critigol, er mwyn diwallu Anghenion Gofal Critigol ar gyfer y dyfodol. Mae’r cwmpas yn cynnwys Gofal Critigol mewn Argyfwng, gan gynnwys yr Uned Cymorth Anadlu Hirdymor, yn ogystal â Gofal Critigol Dewisol (a elwir yn Uned Gofal Ôl-anesthetig/PACU)</t>
  </si>
  <si>
    <t>Bwrdd Iechyd Prifysgol Caerdydd a’r Fro - Haematoleg a BMT, Ymchwil Canser ac Oncoleg Arbenigol Cymhleth</t>
  </si>
  <si>
    <t>Cais am gyllid Llywodraeth Cymru wedi'i gyflwyno - £2.666m wedi'i gymeradwyo ar gyfer ateb interim, Hydref 2025
Achos busnes ar gyfer cynllun llawn yn cael ei ddatblygu</t>
  </si>
  <si>
    <t>Datblygu gwasanaethau canser arbenigol hanfodol ar safle Ysbyty Athrofaol Cymru - mwy o gapasiti ar gyfer Haematoleg, Trawsblannu Gwaed a Mêr a Chynhyrchion Meddyginiaethol Therapi Uwch, Canolfan Ymchwil Canser Caerdydd a Gwasanaethau Oncoleg Arbenigol Cymhleth.</t>
  </si>
  <si>
    <t>Bwrdd Iechyd Prifysgol Caerdydd a’r Fro - Rhaglen Adnewyddu Lifftiau</t>
  </si>
  <si>
    <t xml:space="preserve">Adnewyddu lifftiau ar draws safle Ysbyty Athrofaol Cymru.  </t>
  </si>
  <si>
    <t>Bwrdd Iechyd Prifysgol Caerdydd a’r Fro – Rhaglen Dymchwel yn Ysbyty Athrofaol Cymru</t>
  </si>
  <si>
    <t>Cais am gyllid Llywodraeth Cymru wedi'i gyflwyno – achos busnes yn cael ei ddatblygu</t>
  </si>
  <si>
    <t xml:space="preserve">Dymchwel nifer o adeiladau ar draws safle Ysbyty Athrofaol Cymru.  </t>
  </si>
  <si>
    <t>Bwrdd Iechyd Prifysgol Caerdydd a'r Fro - Canolfan llesiant yn Park View, Trelái</t>
  </si>
  <si>
    <t xml:space="preserve">Cyllid Llywodraeth Cymru wedi'i gymeradwyo ar gyfer ffioedd i ddatblygu Achos Busnes Llawn ym mis Mehefin 2023. Costau adeiladu i'w pennu. </t>
  </si>
  <si>
    <t xml:space="preserve">Mae'r Achos Busnes Amlinellol hwn yn gofyn am gymeradwyaeth ar gyfer buddsoddiad cyfalaf o £21.415m er mwyn gallu datblygu Canolfan Llesiant yn Park View i ddarparu cyfleusterau gofal sylfaenol a chymunedol addas i'r diben i wasanaethu trigolion Clwstwr De-orllewin Caerdydd, i gefnogi gweledigaeth Bwrdd Iechyd Prifysgol Caerdydd a'r Fro ar gyfer gofal sylfaenol a gwasanaethau cymunedol a amlinellir yn y Strategaeth Llunio ein Llesiant i'r Dyfodol. </t>
  </si>
  <si>
    <t>Bwrdd Iechyd Prifysgol Cwm Taf Morgannwg – Parc Iechyd Llantrisant</t>
  </si>
  <si>
    <t>Ceisir cyllid gan Lywodraeth Cymru i ddatblygu’r hen adeilad BA yn Llantrisant sy’n gysylltiedig â darparu gweithgareddau diagnostig a dewisol rhanbarthol.</t>
  </si>
  <si>
    <t>Bwrdd Iechyd Prifysgol Cwm Taf Morgannwg – Ysbyty’r Tywysog Siarl, Cam 3</t>
  </si>
  <si>
    <t xml:space="preserve">Trydydd cam a cham olaf y gwaith adnewyddu yn Ysbyty’r Tywysog Siarl. </t>
  </si>
  <si>
    <r>
      <t>Bwrdd Iechyd Prifysgol Cwm Taf Morgannwg – Ysbyty'r Tywysog Siarl, Merthyr Tudful, Ailwampio’r Llawr Gwaelod a’r Llawr 1af</t>
    </r>
    <r>
      <rPr>
        <vertAlign val="superscript"/>
        <sz val="11"/>
        <rFont val="Arial"/>
        <family val="2"/>
      </rPr>
      <t xml:space="preserve"> </t>
    </r>
    <r>
      <rPr>
        <sz val="11"/>
        <rFont val="Arial"/>
        <family val="2"/>
      </rPr>
      <t>- Cam 2</t>
    </r>
  </si>
  <si>
    <t xml:space="preserve">Cyllid Llywodraeth Cymru wedi’i gymeradwyo ar gyfer Cam 2 ym mis Hydref 2020. Cwblhawyd Cam 1a ac 1b yn flaenorol. </t>
  </si>
  <si>
    <t>Bydd y buddsoddiad hwn yn sicrhau y cydymffurfir â safonau Iechyd a Diogelwch, yn gwella effeithlonrwydd gwasanaethau, ansawdd a chynhyrchiant, yn unol â chyfeiriad strategol clinigol ac ariannol ehangach Bwrdd Iechyd Cwm Taf ac yn ailgynllunio ardaloedd clinigol, i ddarparu lle hyblyg, diogel a chroesawgar.</t>
  </si>
  <si>
    <t xml:space="preserve">Bwrdd Iechyd Prifysgol Cwm Taf Morgannwg – Canolfan Iechyd a Llesiant Pen-y-bont ar Ogwr (Sunnyside gynt) </t>
  </si>
  <si>
    <t>Cyllid Llywodraeth Cymru wedi'i gymeradwyo ym mis Tachwedd 2023.</t>
  </si>
  <si>
    <t xml:space="preserve">Datblygu Canolfan Iechyd a Lles integredig ym Mhen-y-bont ar Ogwr. Mae hyn yn rhan o Bentref Iechyd a Lles llawer mwy, gan gynnwys anghenion cyffredinol a thai â chymorth. </t>
  </si>
  <si>
    <t>Bwrdd Iechyd Prifysgol Cwm Taf Morgannwg – Parc Llesiant Maesteg - ailddatblygiad</t>
  </si>
  <si>
    <t xml:space="preserve">Cyllid Llywodraeth Cymru wedi'i gymeradwyo ar gyfer ffioedd i ddatblygu Achos Busnes Amlinellol ym mis Chwefror 2025. Costau adeiladu i'w pennu. </t>
  </si>
  <si>
    <t xml:space="preserve">Drwy gydweithio â Chyngor Bwrdeistref Sirol Pen-y-bont ar Ogwr, cyd-weithwyr yn y trydydd sector (a phartneriaid masnachol, fel y bo'n briodol), y nod yw datblygu Canolfan Iechyd a Gofal Integredig yng Nghwm Llynfi.
- Canolfan amlbroffesiynol i ddarparu mynediad lleol at gymorth amlddisgyblaethol i Blant a Theuluoedd, gan gynnwys Gwasanaethau Deintyddol Cymunedol - Ad-drefnu Gwasanaethau Cleifion Allanol (hy Niwroleg, Awdioleg, Clinig Clwyfau ac ati) a Nyrsio Arbenigol (hy Diabetes, Methiant y Galon ac ati), Canolfan Iechyd Menywod, Iechyd Meddwl Cymunedol, Nyrsys Ysgolion, Ymwelwyr Iechyd, Bydwragedd Cymunedol.  </t>
  </si>
  <si>
    <t>Bwrdd Iechyd Prifysgol Cwm Taf Morgannwg – Parc Iechyd a Llesiant Llanilid</t>
  </si>
  <si>
    <t>Cyllid Llywodraeth Cymru wedi'i gymeradwyo ar gyfer ffioedd i ddatblygu Achos Busnes Amlinellol ym mis Hydref 2025</t>
  </si>
  <si>
    <t>Cyngor Bwrdeistref Sirol Pen-y-bont ar Ogwr a chyd-weithwyr yn y trydydd sector, y nod yw datblygu Canolfan Iechyd a Llesiant integredig yn Llanilid sy'n mynd i'r afael â'r heriau cynyddol y mae preswylwyr yn eu hwynebu o ran cael gafael ar ddarpariaeth gofal sylfaenol yn Llanilid a'r cymunedau cyfagos (Pencoed, Bryncae a Llanharan).</t>
  </si>
  <si>
    <t>Bwrdd Iechyd Prifysgol Hywel Dda - Canolfan Iechyd a Llesiant Cross Hands</t>
  </si>
  <si>
    <t>Cais am gyllid Llywodraeth Cymru wedi’i gyflwyno - Achos Busnes Llawn wrthi'n cael ei ddatblygu</t>
  </si>
  <si>
    <t xml:space="preserve">Datblygu Canolfan Iechyd a Lles integredig yn Cross Hands, Sir Gaerfyrddin. </t>
  </si>
  <si>
    <t>Bwrdd Iechyd Prifysgol Hywel Dda – Gwaith Gorfodi Tân – Glangwili a Llwynhelyg</t>
  </si>
  <si>
    <t>Mae £47m o gyllid Llywodraeth Cymru wedi’i gymeradwyo hyd yma, ac mae’r gweddill yn amodol ar gymeradwyo'r achos busnes. Mae Cam 1 wedi'i gwblhau yn y ddau safle. Disgwylir achosion busnes gwaith Cam 2 yn 2025.</t>
  </si>
  <si>
    <t>Gwaith yn ymwneud â chamau unioni yn Ysbyty Cyffredinol Llwynhelyg ac Ysbyty Cyffredinol Glangwili i fynd i’r afael â’r angen i gydymffurfio â hysbysiadau atal tân a gwella diogelwch staff, cleifion ac ymwelwyr.</t>
  </si>
  <si>
    <t>Bwrdd Iechyd Prifysgol Hywel Dda - Parhad Busnes - Gwaith Seilwaith Mawr</t>
  </si>
  <si>
    <t>Cais am gyllid Llywodraeth Cymru wedi’i gyflwyno. Achos Busnes y Rhaglen wedi'i gymeradwyo – achosion busnes sy’n benodol i gynlluniau unigol i'w cyflwyno i Lywodraeth Cymru</t>
  </si>
  <si>
    <t>Bydd y rhaglen yn arwain at fuddsoddiad penodol mewn seilwaith i fynd i’r afael ag eitemau â’r flaenoriaeth uchaf fel y nodwyd o’r cofrestrau risg posibl.</t>
  </si>
  <si>
    <t>Hywel Dda / Bae Abertawe - Patholeg Celloedd</t>
  </si>
  <si>
    <t>Bydd y cynllun yn cyfuno gwasanaethau patholeg celloedd o Ysbyty Glangwili ac Ysbyty Singleton i leoliad oddi ar y safle</t>
  </si>
  <si>
    <t>Bwrdd Iechyd Prifysgol Hywel Dda - Abergwaun</t>
  </si>
  <si>
    <t>Cyllid Llywodraeth Cymru wedi'i gymeradwyo ar gyfer ffioedd i ddatblygu Achos Busnes Amlinellol ym mis Chwefror 2024</t>
  </si>
  <si>
    <t xml:space="preserve">Datblygu Canolfan Iechyd a Llesiant Integredig ar gyfer Abergwaun mewn partneriaeth â Chyngor Sir Penfro a phartneriaid eraill, yn amodol ar gyllid drwy achos busnes i Lywodraeth Cymru.  Bydd hyn yn cynnwys atebion llety tymor hirach ar gyfer Canolfan Iechyd Abergwaun ac yn cefnogi'r gwaith o ddarparu gwasanaethau'n lleol ar gyfer Rhwydwaith Integredig Arfordir y Gogledd. </t>
  </si>
  <si>
    <t xml:space="preserve">Partneriaeth Cydwasanaethau GIG Cymru - Trawsnewid Mynediad at Feddyginiaethau - Canolfan De-ddwyrain Cymru  </t>
  </si>
  <si>
    <t>Cyllid Llywodraeth Cymru wedi'i gymeradwyo ym mis Awst 2025 - mae'r Achos Busnes Llawn wrthi'n cael ei ddatblygu ac mae disgwyl ei gael yn ystod y flwyddyn ariannol hon.</t>
  </si>
  <si>
    <t xml:space="preserve">Datblygu Uned Cynhyrchu Fferyllol yn Ne-ddwyrain Cymru.  </t>
  </si>
  <si>
    <t xml:space="preserve">Partneriaeth Cydwasanaethau GIG Cymru - Uned Parc Imperial - Casnewydd - Gwaith To  </t>
  </si>
  <si>
    <t xml:space="preserve">Gwaith ar y to yn Uned 5, Parc Imperial, Casnewydd.  </t>
  </si>
  <si>
    <t>Bwrdd Iechyd Lleol Powys – Cynllun Gogledd Powys</t>
  </si>
  <si>
    <t>Campws aml-asiantaeth yn y Drenewydd, sy’n dod â sefydliadau partner at ei gilydd i ddarparu gwasanaethau iechyd, gofal, cymunedol, lles, llyfrgell ac addysg.</t>
  </si>
  <si>
    <t>Bwrdd Iechyd Lleol Powys – Cam 2 Ysbyty Coffa Llandrindod</t>
  </si>
  <si>
    <t>Mae’r cynllun yn cynnwys gwaith seilwaith brys ynghyd ag ad-drefnu cefn yr ysbyty a gweddill y gwaith sy’n ofynnol i floc blaen yr ysbyty.</t>
  </si>
  <si>
    <t>Bwrdd Iechyd Prifysgol Bae Abertawe - Sganiwr PET</t>
  </si>
  <si>
    <t>Cyllid Llywodraeth Cymru wedi'i gymeradwyo ym mis Rhagfyr 2024.</t>
  </si>
  <si>
    <t>Gosod Sganiwr PET newydd ynghyd â gwaith cysylltiedig yn Ysbyty Singleton.</t>
  </si>
  <si>
    <t xml:space="preserve">Bwrdd Iechyd Prifysgol Bae Abertawe - Gwelliannau i'r Adran Achosion Brys (presennol) - Ysbyty Treforys </t>
  </si>
  <si>
    <t>Datblygu ac adnewyddu rhan o wardiau niwclews yr ysbyty i ddarparu uned eiddilwch bwrpasol dros 7 diwrnod a fydd yn darparu mwy o gapasiti i'r Adran Achosion Brys, gwella llwybrau ac urddas / preifatrwydd cleifion, a darparu gwell mynediad ar gyfer Meddygon Teulu y Tu Allan i Oriau, adsefydlu Cardiaidd a Niwro, Adran Achosion Brys Plant a gwasanaeth asesu Pobl Hŷn.</t>
  </si>
  <si>
    <t>Bwrdd Iechyd Prifysgol Bae Abertawe - Datblygu Theatr Hybrid Fasgwlaidd</t>
  </si>
  <si>
    <t>Cyllid Llywodraeth Cymru wedi'i gymeradwyo ym mis Hydref 2025</t>
  </si>
  <si>
    <t>Datblygu Theatr Hybrid Fasgwlaidd Benodol yn Ysbyty Treforys.</t>
  </si>
  <si>
    <t>Bwrdd Iechyd Prifysgol Bae Abertawe - Taith Newydd</t>
  </si>
  <si>
    <t>Cafodd cyllid Llywodraeth Cymru ei gymeradwyo ym mis Tachwedd 2025</t>
  </si>
  <si>
    <t>Adfer Ward Cedar yn Uned Diogelwch Isel Taith Newydd yn Ysbyty Glanrhyd, Pen-y-bont ar Ogwr</t>
  </si>
  <si>
    <t>Bwrdd Iechyd Prifysgol Bae Abertawe - Iechyd Meddwl Cefn Coed</t>
  </si>
  <si>
    <t>Datblygu llety wedi'i adeiladu'n bwrpasol ar gyfer gwasanaethau iechyd meddwl</t>
  </si>
  <si>
    <t>Bwrdd Iechyd Prifysgol Bae Abertawe - Canolfan Iechyd a Llesiant Cymer (Croeserw)</t>
  </si>
  <si>
    <t>Cyllid Llywodraeth Cymru wedi'i gymeradwyo ar gyfer ffioedd i ddatblygu Achos Cyfiawnhad Busnes ym mis Medi 2024</t>
  </si>
  <si>
    <t xml:space="preserve">Mae'r cynllun hwn yn cynnwys datblygu Canolfan Iechyd a Llesiant ar y cyd yng Nghwm Afan Uchaf yn lle hen Ganolfan Iechyd Cymer.  Mae Bwrdd Iechyd Prifysgol Bae Abertawe yn gweithio gyda Chyngor Bwrdeistref Sirol Castell-nedd Port Talbot i ddatblygu cynllun ar y cyd. </t>
  </si>
  <si>
    <t xml:space="preserve">Ymddiriedolaeth GIG Felindre - Datrysiad Radiotherapi Integredig </t>
  </si>
  <si>
    <t>Cafodd cyllid Llywodraeth Cymru ei gymeradwyo yn 2022.</t>
  </si>
  <si>
    <t>Caffael Datrysiad Radiotherapi Integredig a fydd yn sicrhau bod Ymddiriedolaeth GIG Prifysgol Felindre yn gallu parhau i ddarparu Gwasanaethau Radiotherapi diogel, effeithlon ac effeithiol i boblogaeth de-ddwyrain Cymru.</t>
  </si>
  <si>
    <t>Ymddiriedolaeth GIG Felindre – Ailddatblygu Ysbyty Felindre</t>
  </si>
  <si>
    <t>Cyllid Llywodraeth Cymru wedi'i gymeradwyo ym mis Tachwedd 2024</t>
  </si>
  <si>
    <t>Canolfan Ganser Newydd Felindre – wedi’i hariannu drwy’r Model Buddsoddi Cydfuddiannol</t>
  </si>
  <si>
    <t>Ymddiriedolaeth y GIG Felindre - Gwasanaeth Gwaed Cymru - Seilwaith Tonysguboriau</t>
  </si>
  <si>
    <t>Cais am gyllid Llywodraeth Cymru wedi’i gyflwyno. Achos Busnes y Rhaglen wedi’i gymeradwyo - mae Achos Busnes Amlinellol/Llawn wrthi'n cael ei ddatblygu</t>
  </si>
  <si>
    <t>Cynllun i fynd i’r afael â’r gofynion i uwchraddio seilwaith adeilad Tonysguboriau i ddarparu gwydnwch mawr ei angen, ac i newid offer a chyfarpar sydd ar ddiwedd oes neu’n agosáu at ddiwedd oes.</t>
  </si>
  <si>
    <t>Ymddiriedolaeth Gwasanaethau Ambiwlans Cymru – Adnewyddu Cerbydau’n Barhaus</t>
  </si>
  <si>
    <t>Cyllid Llywodraeth Cymru yn flynyddol ar yr amod bod achosion busnes unigol yn cael eu cyflwyno a’u cymeradwyo.
Mae’r Rhaglen (Rhaglen Amlinellol Strategol) wedi cael ei hardystio gan Lywodraeth Cymru ac mae’n cwmpasu’r gwaith o adnewyddu cerbydau bob blwyddyn.</t>
  </si>
  <si>
    <t>Mae gan yr Ymddiriedolaeth raglen uchelgeisiol i wella gwasanaethau, gan foderneiddio’r ffordd y darperir gwasanaethau rheng flaen gyda’r bwriad o wella effeithlonrwydd cyffredinol. Nod penodol rhaglen y fflyd yw cefnogi a gwella’r model newydd o arferion gweithredol a darparu gwasanaethau a sicrhau’r effeithlonrwydd gorau posibl o fflyd well ar yr un pryd.</t>
  </si>
  <si>
    <t>Cyngor Bwrdeistref Sirol Ynys Môn - Gofal Ychwanegol Ynys Môn</t>
  </si>
  <si>
    <t>Cyllid Llywodraeth Cymru wedi'i gymeradwyo i ddatblygu Achos Busnes Llawn ym mis Rhagfyr 2024. Wrthi'n cael ei ystyried ar gyfer adeiladu.</t>
  </si>
  <si>
    <t xml:space="preserve">Y ffigur ar gyfer cyllid Llywodraeth Cymru yw Cymorth Iechyd Llywodraeth Cymru. Bydd cyllid arall Llywodraeth Cymru o'r portffolio tai hefyd yn cefnogi'r cynllun. Manylir ar y cynnig fel esblygiad o'r model gofal ychwanegol a'i nod yw cyfuno gwahanol wasanaethau mewn un datblygiad.  Mae hyn yn seiliedig ar ddysgu ac arsylwi o'n Cynllun Gofal Ychwanegol presennol yng Nghaergybi a Llangefni, ac mae'n sicrhau cydberthynas ag ardaloedd Timau Adnoddau Cymunedol.  Y nod yw cyfuno adnoddau ar un safle i ddarparu model gofal arloesol a fydd yn integreiddio ymhellach ac yn creu llwybrau clir.  Mae'r cynllun hwn yn ymgorffori'r model hwn o weithio ond mae hefyd yn mynd ymhellach drwy ddarparu adnodd ar draws y gymuned ac integreiddio darpariaeth breswyl ochr yn ochr â chynllun gofal ychwanegol. </t>
  </si>
  <si>
    <t>Cyngor Gwynedd - Cartref Gofal Penrhos, Penyberth</t>
  </si>
  <si>
    <t>Cyllid Llywodraeth Cymru wedi'i gymeradwyo ar gyfer ffioedd i ddatblygu Achos Amlinellol Strategol / Achos Busnes Amlinellol ym mis Chwefror 2025. Costau adeiladu i'w pennu.</t>
  </si>
  <si>
    <t>Datblygu (fel partneriaeth sector cyhoeddus) llety preswyl a gofal nyrsio parhaol, modern, addas i'r diben ym Mhenyberth ar safle Penrhos, Pwllheli.</t>
  </si>
  <si>
    <t>Cyngor Sir Gaerfyrddin - Plas y Bryn</t>
  </si>
  <si>
    <t>Cafodd cyllid Llywodraeth Cymru ei gymeradwyo ym mis Hydref 2025 a bydd yn dechrau ym mis Ebrill 2026.</t>
  </si>
  <si>
    <t xml:space="preserve">Prynodd Cyngor Sir Gaerfyrddin hen Gartref Gofal Preswyl Plas y Bryn yng Nghwmgwili yn ogystal â'r safle cyfagos ym mis Rhagfyr 2023, ar ôl i'r hen gartref gofal preifat gau. Bydd y cynnig, sef Cam 1 y cynllun, yn golygu ailddatblygu'r eiddo i'w ddefnyddio eto fel cartref preswyl / nyrsio cofrestredig deuol. </t>
  </si>
  <si>
    <t>Cyngor Sir Gaerfyrddin - Canolfan Caerfyrddin - Adeiladu</t>
  </si>
  <si>
    <t>Cyllid Llywodraeth Cymru wedi'i gymeradwyo ym mis Mehefin 2024</t>
  </si>
  <si>
    <t>Datblygu canolfan newydd ar gyfer iechyd, llesiant, dysgu a diwylliant yng nghanol Caerfyrddin.  Mae'r datblygiad yn gais dwy ran gyda chostau adeiladu i'w priodoli i Gyngor Sir Gaerfyrddin a chostau gosod ar gyfer iechyd i Fwrdd Iechyd Prifysgol Hywel Dda.  Mae hyn yn dilyn datblygiad cychwynnol yr Achos Amlinellol Strategol i gefnogi cais llwyddiannus am gyllid Ffyniant Bro y DU tuag at y prosiect a gymeradwywyd gan adran Ffyniant Bro Llywodraeth y DU ym mis Hydref 2021.</t>
  </si>
  <si>
    <t>Cyngor Sir Benfro - Cei'r De Sir Benfro</t>
  </si>
  <si>
    <t>Cyllid Llywodraeth Cymru wedi'i gymeradwyo ym mis Gorffennaf 2024</t>
  </si>
  <si>
    <t>Bydd y prosiect yn adeiladu canolfan gymunedol newydd yng nghanol Penfro, Sir Benfro.  Bydd yr adeilad yn ganolbwynt i dde'r sir fel y cytunwyd fel rhan o'r Ymgynghoriad ar Ddyfodol Cyfleoedd Dydd yn 2020.  Mae'r adeilad ar ddarn o dir diffaith sy'n eiddo i Gyngor Sir Benfro yng nghanol Penfro yn agos i'r castell ac mae'n elwa ar gyfleoedd i integreiddio'n agosach â'r gymuned, gan gynnwys cysylltiadau â datblygiadau eraill ar y safle i greu llyfrgell, caffi a chanolfan dwristiaeth.  Bydd y ganolfan yn cydleoli nifer o wasanaethau ar gyfer pobl ag anableddau dysgu gan gynnwys cyflyrau niwroamrywiol, anableddau cymhleth gan gynnwys pobl ifanc ag anghenion cymhleth, a phobl hŷn gan gynnwys y rhai sydd â dementia.   Bydd y ganolfan yn cynnwys canolfan ddydd, canolfan ddysgu a chanolfan asesu byw'n annibynnol (y fflat)</t>
  </si>
  <si>
    <t>Cyngor Bwrdeistref Sirol Rhondda Cynon Taf - Cartref Gofal Bronllwyn</t>
  </si>
  <si>
    <t>Cafodd cyllid Llywodraeth Cymru ei gymeradwyo ym mis Awst 2024</t>
  </si>
  <si>
    <t xml:space="preserve">Byddai'r prosiect yn cynnwys dymchwel hen Gartref Gofal Bronllwyn ac adeiladu cynllun llety gofal arbenigol newydd sbon ar gyfer pobl ag anableddau dysgu. Byddai dyluniad presennol y cynllun a amlinellir yn cynnwys y canlynol: 14 Ystafell Ensuite / 3 Ystafell Ddydd Gymunedol / 2 Ystafell Synhwyraidd / 2 Ystafell ymolchi â chymorth / Cegin fasnachol / lle digonol ar gyfer presenoldeb staff cymorth 24/7, gan gynnwys ystafell hyfforddi / gardd awyr agored breifat i gefnogi iechyd a llesiant preswylwyr / Digon o le parcio ar y safle. </t>
  </si>
  <si>
    <t xml:space="preserve">Tai </t>
  </si>
  <si>
    <t xml:space="preserve">Mae Llywodraeth Cymru yn cydnabod y dylai pawb fyw mewn cartref sy’n diwallu eu hanghenion ac sy’n eu helpu i fyw bywyd iach, llwyddiannus a ffyniannus. Dros dymor y Senedd hon, byddwn yn parhau i fuddsoddi yn y maes hwn i gydnabod pwysigrwydd tai da o ansawdd i gefnogi cymunedau sy’n ffynnu. Mae'r pandemig wedi dangos beth y gellir ei gyflawni gydag ymdrech system gyfan ar y cyd, wedi’i chefnogi gan fuddsoddiad sylweddol. Mae wedi tynnu sylw at bwysigrwydd cartref a chymuned, ac wedi gwneud i bobl ganolbwyntio ar ddyfodol ein trefi.  Mae buddsoddi mewn tai yn cefnogi economi Cymru o ran cynnal a chefnogi swyddi yn y diwydiant adeiladu yn ogystal â’r gadwyn gyflenwi. Mae darparu tai o ansawdd da yn helpu i fynd i’r afael â thlodi (gan gynnwys tlodi tanwydd) ac yn gwella cyflawniad addysgol.
</t>
  </si>
  <si>
    <t>Amcangyfrif o Gyfanswm Gwerth y Cynllun (£m)</t>
  </si>
  <si>
    <t>Amcangyfrif o Gymorth LlC (£m)</t>
  </si>
  <si>
    <t>Tai</t>
  </si>
  <si>
    <t>Diogelwch Adeiladau – Cyweirio Adeiladau Preswyl Canolig ac Uchel</t>
  </si>
  <si>
    <t>Bydd y cyllid hwn yn cefnogi’r gwaith o gyflawni’r Cynllun Parhad. Bydd y cyllid cyfalaf yn cefnogi gwaith adfer mewn adeiladau dros 11 metr sydd â diffygion diogelwch tân wedi'u nodi. Bydd hefyd yn helpu i gynnal ansawdd stoc tai Cymru ac yn caniatáu i breswylwyr, lesddeiliaid a thenantiaid deimlo’n fwy diogel yn eu cartrefi. Bydd y buddsoddiad yn llifo drwy’r fasnach adeiladu, sy’n un o gonglfeini’r adferiad economaidd. Nid yw’r amcangyfrifon presennol o werth y cynllun na chyfanswm cymorth Llywodraeth Cymru wedi cael eu dilysu ac rydym yn aros am ddadansoddiad pellach i gefnogi’r amcangyfrifon hyn.</t>
  </si>
  <si>
    <t>Mae’r rhaglen diogelwch adeiladau yn cael ei datblygu ar sail drawslywodraethol. Mae effeithiau uniongyrchol ar swyddogaethau Cynllunio, Rheoli Adeiladu, Tai a Diogelu’r Cyhoedd mewn awdurdodau lleol, ac effeithiau ar Wasanaethau Tân ac Achub. Mae’r gwaith yn plethu â nifer o feysydd deddfwriaeth sy’n bodoli eisoes, a bydd angen deddfwriaeth newydd ar y diwygiadau yn y dyfodol hefyd.
Cafodd cam cyntaf Cronfa Diogelwch Adeiladau Cymru ei lansio ym mis Medi 2021, gyda’r nod o nodi problemau diogelwch tân gyda’r adeiladau drwy arolygon ymwthiol. Roedd y Cynllun Cymorth i Lesddeiliaid wedi rhedeg rhwng mis Mehefin 2022 a mis Mehefin 2025 ac roedd yn canolbwyntio ar roi cymorth i aelwydydd mewn caledi ariannol sylweddol o ganlyniad i broblemau diogelwch tân yn eu hadeilad. Roedd ail gam Cronfa Diogelwch Adeiladau Cymru yn rhan o'r Cytundeb Cydweithio gyda Phlaid Cymru ac mae'n darparu llwybr adfer ar gyfer pob adeilad preswyl dros 11 metr.
Mae 459 o adeiladau yn y rhaglen adfer hon ar hyn o bryd, ac mae'n cynnwys cyweirio adeiladau o dan gynllun grantiau'r sector cymdeithasol, contract datblygwr, cynllun adeiladau amddifad (lle nad yw’r datblygwr yn hysbys, lle nad yw’n masnachu neu lle mae’r adeilad yn hŷn na 30 mlynedd), ac adeiladau a adeiladwyd gan ddatblygwyr llai. Y newidiadau sy’n cael eu cynnig o dan y drefn newydd yw’r diwygiadau mwyaf i ddiogelwch adeiladau yn y DU.</t>
  </si>
  <si>
    <t>Cronfa Eiddo Preswyl Cymru [Cronfa Safleoedd Segur Cymru a Chronfa Datblygu Eiddo Cymru gynt]</t>
  </si>
  <si>
    <t>Bydd buddsoddiad yn cael ei ailgylchu tan 2038-39</t>
  </si>
  <si>
    <t>Banc Datblygu Cymru sy’n darparu’r cynllun benthyciadau hwn. Mae wedi’i dargedu at Fusnesau Bach a Chanolig ledled Cymru ar gyfer prosiectau datblygu eiddo ar raddfa fach i ganolig.</t>
  </si>
  <si>
    <t>Mae Cronfa Eiddo Preswyl Cymru yn cyfuno Cronfa Safleoedd Segur Cymru a Chronfa Datblygu Eiddo Cymru. Mae'n darparu cyllid i fusnesau bach a chanolig ar gyfer cyfleoedd datblygu tai. Mae'r gronfa gyfun yn caniatáu cyfleoedd buddsoddi mwy, gan ddarparu ystod ehangach o opsiynau cyllido.</t>
  </si>
  <si>
    <t>Cronfa Tai â Gofal (HCF)</t>
  </si>
  <si>
    <t>Fel olynydd i’r Gronfa Gofal Integredig, mae’r Gronfa’n helpu’r GIG, darparwyr gofal cymdeithasol, darparwyr tai a phartneriaid eraill i weithio gyda’i gilydd i ddarparu tai a llety, gan gefnogi modelau gofal sy’n galluogi pobl agored i niwed i fyw’n annibynnol, neu i ailddechrau byw’n annibynnol mewn lleoliadau gofal canolraddol, a darparu llety lleol i bobl agored i niwed a allai fel arall gael eu lleoli mewn lleoliadau y tu allan i’r sir a’r tu allan i’r wlad. Mae’n ategu’r Gronfa Gyfalaf Integreiddio ac Ailgydbwyso.</t>
  </si>
  <si>
    <t>Mae’r cyllid yn darparu tai a llety i bobl hŷn, pobl sy’n dioddef o ddementia, pobl ifanc ag anghenion cymhleth a gofalwyr, a phobl ag anableddau dysgu.</t>
  </si>
  <si>
    <t>Cynllun Tir ar gyfer Tai</t>
  </si>
  <si>
    <t>Bydd cyfran o’r buddsoddiad yn cael ei hailgylchu tan 2046-47</t>
  </si>
  <si>
    <t>Mae’r cynllun yn agored i Landlordiaid Cymdeithasol Cofrestredig sy’n gallu gwneud cais am fenthyciad i sicrhau safleoedd tir i ddatblygu tai fforddiadwy a/neu dai’r farchnad agored.</t>
  </si>
  <si>
    <t>Caiff y cyllid benthyciadau ei ailgylchu drwy gydol cyfnod y rhaglen wrth i fenthyciadau gael eu had-dalu. Mae’r cynllun yn cyfrannu at gynyddu’r cyflenwad tai drwy alluogi Landlordiaid Cymdeithasol Cofrestredig i sicrhau cyflenwad tir a thrwy hynny sicrhau bod cyflenwad parhaus o dir ar gael ar gyfer datblygu tai.</t>
  </si>
  <si>
    <t>Hunanadeiladu Cymru</t>
  </si>
  <si>
    <t>Parhaus</t>
  </si>
  <si>
    <t>Banc Datblygu Cymru sy’n darparu’r cynllun benthyciadau hwn. Mae £10m yn cael ei ddarparu fel benthyciadau i awdurdodau lleol ar gyfer paratoi plotiau, mae £30m yn cael ei ddarparu fel benthyciadau i ymgeiswyr ar gyfer y cynllun. Helpodd y cyllid a ddarparwyd yn 2018-19 i ddatblygu’r cynllun. Lansiwyd y cynllun cyn Covid.</t>
  </si>
  <si>
    <t>Mae’r cynllun wedi’i gynllunio i roi benthyciad i ddarpar adeiladwyr adeiladu eu cartrefi eu hunain. Mae’r cynllun wedi’i dargedu i alluogi ymgeiswyr i adeiladu hyd at 25% o ecwiti yn eu cartrefi drwy gael gwared ar yr elw a enillir fel arfer gan adeiladwyr tai mawr. Mae'r cynllun hefyd yn annog busnesau bach a chanolig i fynd yn ôl i adeiladu tai.</t>
  </si>
  <si>
    <t>Grant Tai Cymdeithasol (SHG) – Prif Raglen</t>
  </si>
  <si>
    <t xml:space="preserve">1,294
</t>
  </si>
  <si>
    <t xml:space="preserve">857
</t>
  </si>
  <si>
    <t>parhaus</t>
  </si>
  <si>
    <t>Mae’r Grant Tai Cymdeithasol parhaus (rhaglen dreigl o ddatblygiadau) yn darparu cyllid ar gyfer cynlluniau tai fforddiadwy. Telir y grant i Dderbynnydd y Grant (Landlordiaid Cymdeithasol Cofrestredig ac Awdurdodau Lleol) sy’n gyfrifol am benodi contractwyr neu ddefnyddio eu Llafur Uniongyrchol eu hunain. Awdurdodau lleol sy’n gyfrifol am benderfynu pa gynlluniau tai fforddiadwy sy’n cael blaenoriaeth ar gyfer cyllid a pha dderbynwyr grant sy’n datblygu ac yn rheoli’r cynlluniau.</t>
  </si>
  <si>
    <t>Mae cynlluniau’n cael eu cynllunio ymlaen llaw gyda dyddiadau dechrau hyblyg, yn dibynnu ar amserlenni cyflawni a’r cyllid sydd ar gael. Mae'r wybodaeth yn seiliedig ar Gynlluniau Datblygu Rhaglenni Awdurdodau Lleol. Mae’r ffigurau yn yr Amcangyfrif o Gyfanswm Gwerth y Cynllun yn cynrychioli cyfanswm costau’r cynllun, a'r golofn lle mae amcangyfrif o'r cymorth gan Lywodraeth Cymru yw’r grant sydd ei angen. Y cynlluniau sydd wedi’u cynnwys yw unrhyw gynllun sy’n cael cyllid yn 2025-26, 2026-27 a 2027-28, ni waeth a yw wedi’i gwblhau o fewn yr amserlen hon. Mae’r cynlluniau’n gymysgedd o adeiladau newydd, trawsnewid adeiladau, adnewyddu adeiladau ac anheddau presennol.</t>
  </si>
  <si>
    <t>Cymorth i Brynu - Cymru</t>
  </si>
  <si>
    <t>£535m - cam 1 a cham 2, £185m - cam 3, £63m estyniad cam 3 a £57 estyniad pellach</t>
  </si>
  <si>
    <t>Mawrth 2021 ar gyfer cam 2. Rhagfyr 2023 cam 3, Rhagfyr 2025 estyniad cam 3
Medi 2026 estyniad pellach</t>
  </si>
  <si>
    <t>Cafodd ymchwil i anghenion darpar brynwyr tai yn y dyfodol a rôl Cymorth i Brynu - Cymru ei chynnal yn 2024, gyda rhagor o ymchwil yn cael ei chynnal ddiwedd 2025. Bydd y canfyddiadau’n sail i gynnig Llywodraeth Cymru yn y dyfodol i ddarpar brynwyr tai sydd angen cymorth ychwanegol i brynu cartref y tu hwnt i'r estyniad diweddaraf o 18 mis, i fis Medi 2026.</t>
  </si>
  <si>
    <t>Grant Addasiadau Ffisegol</t>
  </si>
  <si>
    <t>Grantiau cyfalaf i Landlordiaid Cymdeithasol Cofrestredig i wneud addasiadau ar gyfer pobl anabl mewn tai cymdeithasol.</t>
  </si>
  <si>
    <t>Mae addasiadau’n helpu tenantiaid i aros yn annibynnol yn eu cartref eu hunain, os bydd eu hamgylchiadau’n newid a hefyd yn helpu gydag oedi wrth drosglwyddo gofal sydd, yn ei dro, yn darparu arbedion i gyllidebau Iechyd a Gofal Cymdeithasol.</t>
  </si>
  <si>
    <t>Hwyluso</t>
  </si>
  <si>
    <t>Grant cyfalaf blynyddol i awdurdodau lleol i ddarparu addasiadau ar gyfer pobl anabl mewn tai sy'n eiddo i berchen-feddianwyr, tai rhent preifat a thai awdurdod lleol. Mae’n golygu bod modd gwneud addasiadau’n gyflym heb orfod cael prawf modd ar gyfer y Grant Cyfleusterau i’r Anabl.</t>
  </si>
  <si>
    <t>Mae addasiadau’n helpu pobl i aros yn annibynnol yn eu cartref eu hunain, os bydd eu hamgylchiadau’n newid a hefyd yn helpu gydag oedi wrth drosglwyddo gofal sydd, yn ei dro, yn darparu arbedion i gyllidebau Iechyd a Gofal Cymdeithasol.</t>
  </si>
  <si>
    <t>Rhaglen Addasiadau Brys (RRAP)</t>
  </si>
  <si>
    <t>Grant cyfalaf blynyddol i gefnogi’r gwaith o ddarparu addasiadau tai ar gyfer pobl hŷn a phobl anabl sy’n berchen-feddianwyr neu sy’n rhentu llety’n breifat.</t>
  </si>
  <si>
    <t>Darperir cyllid drwy Gofal a Thrwsio ac asiantaethau eraill yng Nghymru.</t>
  </si>
  <si>
    <t>Y Rhaglen Ôl-osod er mwyn Optimeiddio (ORP)</t>
  </si>
  <si>
    <t>Mae’r Rhaglen Ôl-osod er mwyn Optimeiddio yn canolbwyntio’n bennaf ar ddatgarboneiddio cartrefi ac yn creu nifer o fuddion eraill ar yr un pryd drwy ddatblygu sgiliau newydd, adnoddau asesu, cadwyni cyflenwi a fframweithiau caffael sy’n hybu datblygiad busnesau bach a chanolig ac yn creu swyddi. Bydd y buddsoddiad hwn yn caniatáu i ni brofi’r dull mewn llawer mwy o gartrefi. Mae’n hawdd ei ehangu, mae’n gynaliadwy, a gall gynyddu gwybodaeth yn ddigonol a meithrin arbenigedd yng Nghymru er mwyn cefnogi cyflwyno ar raddfa fwy, a helpu i gyrraedd ein targedau datgarboneiddio erbyn 2050.</t>
  </si>
  <si>
    <t>Mae’r rhaglen hon yn ceisio gwella effeithlonrwydd ynni cartrefi a mynd i’r afael â thlodi tanwydd.
Bydd y rhaglen yn cefnogi’r her hirdymor o fynd i’r afael â newid yn yr hinsawdd.</t>
  </si>
  <si>
    <t>Y Rhaglen Gyfalaf ar gyfer Llety Dros Dro</t>
  </si>
  <si>
    <t xml:space="preserve">Parhaus </t>
  </si>
  <si>
    <t>Prif nod y rhaglen yw symud pobl o lety dros dro i gartrefi mwy diogel sy’n eu galluogi i fwrw ymlaen â’u bywydau a bwrw gwreiddiau yn eu cymunedau.
Yn ystod y tair blynedd gyntaf (2022-23 i 2024-25), mae dros £275 miliwn wedi cael ei fuddsoddi drwy'r rhaglen, gan gefnogi'r gwaith o ddarparu dros 2,700 o gartrefi o ansawdd da, gan gynnwys dros 930 o eiddo gwag sy'n cael eu defnyddio unwaith eto.</t>
  </si>
  <si>
    <t xml:space="preserve">Dyrannwyd £155m arall drwy'r Rhaglen Gyfalaf Llety Trosiannol yn 2025-26, ac mae'r amcanestyniadau presennol yn dangos bod dros 1,000 o gartrefi ychwanegol yn cael eu darparu, gan gynnwys dros 180 eiddo gwag sy'n cael eu defnyddio unwaith eto. </t>
  </si>
  <si>
    <t>Parc Eirin</t>
  </si>
  <si>
    <t>Chwaer-gwmni i Ely Mill a rhan o Grŵp Cartrefi Tirion fydd yn arwain y fenter gan ddefnyddio model buddsoddi arloesol i ddatgloi cyllid cyfalaf ac adeiladu tai fforddiadwy a marchnad agored y mae mawr eu hangen.</t>
  </si>
  <si>
    <t>Bydd y cynllun yn darparu 225 o gartrefi, a bydd dros 50% ohonynt yn dai fforddiadwy. Mae Grant y Rhaglen Tai Arloesol wedi cael ei sicrhau i ddatblygu cartrefi Effeithlon o ran Ynni a fydd, am ran o’r flwyddyn, yn allforiwr trydan net, gan gyfrannu pŵer i’r Grid Cenedlaethol. O ganlyniad, bydd y cartrefi’n cyflawni allyriadau carbon sero net bron yn ystod eu hoes weithredol. Parc Eirin fydd y prosiect tai effeithlon o ran ynni mwyaf yn y DU. Mae camau 1-3 wedi cael eu cwblhau ac wedi darparu 110 o gartrefi fforddiadwy. Mae nawr yn bwriadu datblygu’r camau eraill (4-6), sy’n cynnwys y 115 o gartrefi sy’n weddill.</t>
  </si>
  <si>
    <t>Whiteheads</t>
  </si>
  <si>
    <t>Bydd y cynllun yn darparu dros 250 o gartrefi fforddiadwy a 250 o gartrefi ar y farchnad agored, ynghyd â thir ar gyfer ysgol newydd. Mae’r contract cyweirio wedi’i gwblhau, a dechreuodd y gwaith adeiladu ddiwedd 2019.</t>
  </si>
  <si>
    <t>Cynllun Grant Tai Gwag</t>
  </si>
  <si>
    <t>dyrannwyd hyd at £50m ar gyfer y cynllun. Cyflawnir hyn drwy Gyngor Bwrdeistref Sirol Rhondda Cynon Taf fel gweinyddwyr y cynllun a’r awdurdodau lleol fel cyfranogwyr. Ar hyn o bryd mae 17/22 o awdurdodau lleol yn cymryd rhan yn y cynllun.</t>
  </si>
  <si>
    <t>Nod y cynlluniau yw gallu defnyddio hyd at 2,000 o eiddo gwag hirdymor fel cartrefi eto drwy ddarparu cyllid grant i gael gwared ar beryglon Categori 1 a gwella eu heffeithlonrwydd ynni. Er eu bod wedi’u targedu’n bennaf at berchen-feddianwyr, gall Landlordiaid Cymdeithasol Cofrestredig, Awdurdodau Lleol a Grwpiau Tai Cymunedol hefyd gael mynediad at y cynllun ar gyfer eiddo gwag y maent yn eu caffael er mwyn gallu eu defnyddio unwaith eto fel tai fforddiadwy.</t>
  </si>
  <si>
    <t>Benthyciadau i Landlordiaid Cymdeithasol Cofrestredig</t>
  </si>
  <si>
    <t>Mae’r cynllun yn agored i Landlordiaid Cymdeithasol Cofrestredig sy’n gallu gwneud cais am gyllid benthyciad i ddatblygu cartrefi fforddiadwy ychwanegol (yn ychwanegol at y CDP) neu i gyflawni gwaith gwella i fodloni Safon Ansawdd Tai Cymru 2023.</t>
  </si>
  <si>
    <t>Mae’r cyllid benthyciad ar gyfradd is na chyfradd y farchnad er mwyn dod â chapasiti mewn cynlluniau busnes i gyflawni yn ychwanegol at yr hyn a gynigir yn bresennol. Mae’r cynllun hwn yn cyfrannu at gyflenwi tai ac at gyflawni datgarboneiddio drwy ddarparu benthyciadau â chymhorthdal. Bydd yr arian yn cael ei wario yn y blynyddoedd cynnar gyda’r budd i Landlordiaid Cymdeithasol Cofrestredig dros y tymor hwy</t>
  </si>
  <si>
    <t>Adfywio</t>
  </si>
  <si>
    <t>Nod y dull Trawsnewid Trefi yw gwella Canol ein Trefi, gan roi rheswm i bobl ymweld.  Mae'n cydnabod na all canol ein trefi ganolbwyntio ar adwerthu yn unig mwyach ond bod angen iddynt hefyd ddarparu cartrefi, cyfleusterau hamdden, cyfleoedd cyflogaeth yn ogystal â darparu mynediad hawdd at wasanaethau fel iechyd ac addysg.  Cymunedau sydd wrth galon y weledigaeth hon i greu amgylcheddau o ansawdd uchel yng nghanol trefi; amgylcheddau sy’n cyfrannu at iechyd a llesiant pobl ac yn hybu twf economaidd ar yr un pryd. Mae effaith y pandemig ar ganol ein trefi yn golygu ei bod yn bwysicach nag erioed i ni barhau â’n hagenda Trawsnewid Trefi. Mae’r pandemig wedi cyflymu newidiadau i’n strydoedd mawr ac i ganol trefi a dinasoedd, gan amlygu’r angen i ailfeddwl am sut rydym yn eu defnyddio, ac ail-bwysleisio’r angen am wasanaethau hygyrch lleol.</t>
  </si>
  <si>
    <t>Trawsnewid Trefi - Cronfa Benthyciadau</t>
  </si>
  <si>
    <t>Nod y cynllun yw sbarduno ailddefnyddio adeiladau gwag ac adeiladau sy’n cael eu tanddefnyddio a chefnogi arallgyfeirio yng nghanol trefi. Ar hyn o bryd, mae’r cynllun benthyciadau’n cefnogi dros 30 o ganol trefi ledled Cymru.</t>
  </si>
  <si>
    <t>Benthyciadau Eiddo</t>
  </si>
  <si>
    <t>Darparwyd £42.75m gan Lywodraeth Cymru hyd yma. Mae’r cyllid ar gael dros gyfnod o 15 mlynedd ac yn cael ei ailgylchu gan Awdurdodau Lleol yn ystod y cyfnod hwn. Awdurdodau Lleol sy’n gweinyddu’r cynllun. Mae benthyciadau i landlordiaid preifat (HIH) wedi bod ar gael ers 2012.  Mae perchen-feddianwyr wedi gallu cael gafael ar gyllid ers 2014 (HIL).</t>
  </si>
  <si>
    <t>Nod y cynlluniau yw rhoi cyllid cyfalaf i Awdurdodau Lleol i ddarparu cymorth ariannol drwy fenthyciadau.  Gall perchen-feddianwyr ddefnyddio’r cyllid i wella eu heiddo, gan sicrhau eu bod yn gynnes, yn ddiogel, yn effeithlon o ran ynni.  Gall landlordiaid yn y sector preifat gael gafael ar y cyllid er mwyn gallu defnyddio eiddo preswyl neu fasnachol gwag eto fel cartrefi i’w rhentu neu eu gwerthu. Mae’r cynlluniau ar gael i bob Awdurdod Lleol.</t>
  </si>
  <si>
    <t>Trawsnewid Trefi - Rhaglen Gyfalaf</t>
  </si>
  <si>
    <t>Arian cyfatebol gan y sector cyhoeddus, y sector preifat a'r trydydd sector ar gyfer cyllid Llywodraeth Cymru. Yn y rhan fwyaf o achosion, partneriaid Awdurdodau Lleol sy’n darparu’r prosiectau a’r rhaglenni. Dyrennir elfen o'r gyllideb flynyddol i ALlau ar gyfer y Grant Creu Lleoedd. Mae penderfyniadau ar grantiau a ddyrennir wedi’u datganoli ac yn cael eu penderfynu’n lleol.</t>
  </si>
  <si>
    <t>Cymunedau</t>
  </si>
  <si>
    <t>Rhaglen Cyfleusterau Cymunedol</t>
  </si>
  <si>
    <t xml:space="preserve">Mae mudiadau’r trydydd sector yn gwneud cais am gyllid hyd at £300k. Nid oes isafswm o gyllid cyfatebol er bod hyn o leiaf 33% ar gyfartaledd. Asesir ceisiadau unigol ar sail teilyngdod. </t>
  </si>
  <si>
    <t xml:space="preserve">Mae’r Rhaglen Cyfleusterau Cymunedol wedi’i chynllunio i helpu mudiadau’r trydydd sector i brynu neu wella cyfleusterau cymunedol sy’n cael eu defnyddio’n helaeth ac y mae mawr eu hangen er mwyn iddynt fod yn addas ar gyfer y dyfodol. </t>
  </si>
  <si>
    <t xml:space="preserve">Grant Cyfalaf Safleoedd Sipsiwn a Theithwyr </t>
  </si>
  <si>
    <t>Y dyraniad cyllideb blynyddol ar gyfer y rhaglen grant hon yw £3.44m. Mae awdurdodau lleol yn gwneud cais am gyllid i adeiladu safleoedd newydd neu i adnewyddu safleoedd presennol. Caiff pob cais ei asesu gan banel asesu grantiau drwy gydol y flwyddyn</t>
  </si>
  <si>
    <t>Cyllideb grant cyfalaf Sipsiwn, Roma a Theithwyr yw £3.4m yn 2025-26 a £3.4m yn 2026-27. Ar hyn o bryd, mae 8 awdurdod lleol wedi cyflwyno 18 cais yn 2025-26, ac mae 3 ohonynt yn mynd i 2026-27. Rydym yn disgwyl rhagor o geisiadau yn ystod yr wythnosau nesaf</t>
  </si>
  <si>
    <t>Gall buddsoddi mewn seilwaith gyfrannu at greu a chynnal cyflogaeth yn yr hirdymor drwy helpu i ddenu a chadw busnesau, a gwella eu hyfywedd, er enghraifft drwy leihau costau cludiant. Er mai’r prif reswm dros fuddsoddi mewn seilwaith yw sicrhau’r cyfryw fuddion hirdymor, mae buddsoddiad cyhoeddus hefyd yn creu galw yn y tymor byr i ganolig, yn enwedig yn y diwydiant adeiladu ac mewn cadwyni cyflenwi cysylltiedig.</t>
  </si>
  <si>
    <t>Datblygu Economaidd</t>
  </si>
  <si>
    <t>Athrofa Ymchwil Gweithgynhyrchu Uwch (AMRI) – Ardal Fenter Glannau Dyfrdwy</t>
  </si>
  <si>
    <t xml:space="preserve">Cam 1 – Agorodd Canolfan Ymchwil Gweithgynhyrchu Uwch (AMRC) Cymru yn 2019. Mae’n cael ei gweithredu gan AMRC Prifysgol Sheffield gyda’r adeiladu (£24m) yn cael ei ariannu’n llawn gan Lywodraeth Cymru. Mae costau gweithredol yn cael eu hariannu drwy gyfuniad o Gatapwlt Gweithgynhyrchu Uchel ei Werth (HVMC), cymorth gan Lywodraeth Cymru sy'n benodol i brosiect, ac incwm masnachol. Mae AMRC Cymru yn ased cenedlaethol ac mae’n darparu mynediad at dechnolegau uwch a fydd yn sbarduno gwelliannau mewn cynhyrchiant, perfformiad, ac ansawdd.
Cam 2 – daeth cysyniad y Ganolfan Ymchwil Technoleg Uwch (ATRC) i’r amlwg fel yr opsiwn a ffefrir ar gyfer cam 2, gyda’r Gweinidog yn cyhoeddi ym mis Gorffennaf 2018 y bwriad i edrych ar gydweithrediad â’r Weinyddiaeth Amddiffyn yn eu safle yn Sealand, Gogledd Cymru. Llofnododd y ddau barti gytundeb ‘Egwyddorion Partneriaeth’ ym mis Medi 2019, ac mae achos busnes wedi cael ei ddatblygu wedyn gyda chymorth gan y diwydiant ar gyfer cyfleuster tua 3,000m2 sy’n canolbwyntio ar ddatblygu sgiliau a gwaith ymchwil mwy arbenigol ar raddfa lai mewn technolegau Seiber, Meddalwedd ac Amledd Radio (RF). I ddechrau, y bwriad oedd bod costau adeiladu hefyd yn cael eu hariannu’n llawn gan Lywodraeth Cymru (£12.6m wedi’i gymeradwyo i ddechrau). Yn ddiweddarach, yn Natganiad yr Hydref 2022, cyhoeddodd Llywodraeth y DU £10m i helpu i gyflawni’r ATRC. </t>
  </si>
  <si>
    <t>Roedd ymchwiliadau tir manwl ac arolygon yn y safle sy'n cael ei ffafrio yn safle Sealand y Weinyddiaeth Amddiffyn wedi canfod costau annormal sylweddol, gan ei gwneud yn anfforddiadwy i ddatblygu'r safle ar gyfer y prosiect hwn. Felly, mae penderfyniad wedi'i wneud i beidio â bwrw ymlaen â datblygu ATRC ar ei ffurf arfaethedig i ddechrau.  Ar hyn o bryd mae consortiwm dan arweiniad Airbus yn datblygu cynlluniau ar gyfer Canolfan Trawsnewid Diwydiannol a fydd yn ategu cwmnïau fel AMRC Cymru ac yn canolbwyntio ar barodrwydd gweithredol ar gyfer gofynion y diwydiant yn y dyfodol, yn enwedig o ran datblygu'r sgiliau a'r gallu sydd eu hangen yn y dyfodol. Rydym yn gweithio gydag Airbus a phartneriaid i archwilio lle gallwn gysoni dyheadau cysyniad ATRC o fewn y cynnig hwn a'r cydweddiad yn y dirwedd strategol ehangach, gan gynnwys y Parth Buddsoddi a'r Catapwlt Gweithgynhyrchu Uchel ei Werth.
Rhagwelir y bydd model cyllido cymysg gyda tua £11m yn dod gan bartneriaid y prosiect, Airbus a Choleg Cambria, £7m gan Lywodraeth Cymru (yn amodol ar gymeradwyaeth) a'r gweddill gan y Parth Buddsoddi, gan wneud cyfanswm cost y prosiect yn tua £32-36m.</t>
  </si>
  <si>
    <t>Banc Datblygu Cymru</t>
  </si>
  <si>
    <t>Mae Banc Datblygu Cymru yn is-gwmni sy’n eiddo i Lywodraeth Cymru.</t>
  </si>
  <si>
    <t>Mae Banc Datblygu Cymru yn darparu cymorth ariannol i fusnesau Cymru. Mae hyn yn cynnwys benthyciadau i ddechrau, cryfhau a thyfu a buddsoddiadau ecwiti ar gyfer busnesau sydd wedi ennill eu plwyf.</t>
  </si>
  <si>
    <t xml:space="preserve">Safleoedd ac Eiddo </t>
  </si>
  <si>
    <t>Yn cael cyllid ac yn cael ei gyflawni drwy gyfuniad o ymyriadau dan arweiniad Llywodraeth Cymru, trefniadau menter ar y cyd neu gyllid uniongyrchol i’n partneriaid cyflawni yn y sector cyhoeddus a’r sector preifat. Mae’r rhaglen yn denu arian cyfatebol gan bartneriaid yn y sector cyhoeddus a’r sector preifat yn ogystal â chyllid yr UE.</t>
  </si>
  <si>
    <t>Rhaglen y Cymoedd Technoleg</t>
  </si>
  <si>
    <t>Bydd y rhaglen yn cynnwys amrywiaeth o brosiectau annibynnol a gyflwynir dros y tymor byr, canolig a hir; bydd yn ceisio denu cyllid ychwanegol gan y sector cyhoeddus a/neu breifat.</t>
  </si>
  <si>
    <t xml:space="preserve">•	Mae’r Cymoedd Technoleg yn ymrwymiad gan y Rhaglen Lywodraethu gwerth £100 miliwn dros ddeng mlynedd (hyd at 2028) i greu 1,500 o swyddi cynaliadwy, cynyddu cyflog wythnosol cyfartalog a gwerth ychwanegol gros sy’n canolbwyntio ar Flaenau Gwent drwy fanteisio ar gyfleoedd sy’n deillio o’r pedwerydd chwyldro diwydiannol, annog mabwysiadu technolegau digidol, a datblygu technolegau uwch gwerth uchel sy’n cefnogi diwydiannau arloesol fel 5G, technoleg batris ac ymchwil i gerbydau modurol.  Mae effaith y buddsoddiad hwn yn cyrraedd holl ardaloedd Cymoedd y De.
•	Drwy fuddsoddi yn y tair colofn sef seilwaith, cymorth busnes a sgiliau, bydd y rhanbarth nid yn unig yn creu amgylchedd ffisegol lle gall cwmnïau gweithgynhyrchu uwch-dechnoleg ffynnu ond hefyd yn galluogi diwydiannau presennol i symud i ddatblygu. 
•	Hyd yma, mae rhaglen y Cymoedd Technoleg wedi ymrwymo £37 miliwn i brosiectau yn y portffolio sy’n tyfu o hyd, ac rydym yn parhau i weithio gyda phartneriaid i ganfod a datblygu prosiectau newydd. 
Yn ôl y weledigaeth, erbyn 2027, bydd ardal Cymoedd y De yn cael ei chydnabod yn fyd-eang fel canolfan ar gyfer datblygu technolegau newydd sy’n cefnogi diwydiant arloesol. 
Cyflwynir y rhaglen drwy bortffolio o brosiectau cysylltiedig ac ategol ynghyd â chefnogaeth ar gyfer cynigion mewnfuddsoddi a fydd yn tyfu’n organig dros amser.
•	Manteisio ar y cyfleoedd sy’n deillio o’r pedwerydd chwyldro diwydiannol;
•	Cefnogi swyddi cynaliadwy, gwerth uchel, denu buddsoddiad a chreu cyfleoedd ar gyfer holl ranbarth Cymoedd y De;
•	Creu amgylchedd dysgu a datblygu sgiliau wedi’i deilwra i’r hyn sydd ei angen ar fusnesau.
</t>
  </si>
  <si>
    <t>Cronfa Buddsoddiad Twristiaeth Cymru</t>
  </si>
  <si>
    <t xml:space="preserve">Cronfa Twristiaeth sy’n cynnwys cymysgedd o grantiau ynghyd â chyllid benthyciadau a ddarperir gan Fanc Datblygu Cymru i gefnogi buddsoddi yng nghynnyrch twristiaeth Cymru.  </t>
  </si>
  <si>
    <t xml:space="preserve">Bydd y rhaglen yn buddsoddi yn narpariaeth twristiaeth Cymru, er mwyn buddsoddi mewn gwestai mawr ac atyniadau i ymwelwyr ledled Cymru. Ein nod yw cynyddu nifer y llety pedair seren a phum seren o ansawdd uchel; ynghyd â buddsoddi mewn atyniadau arloesol a fydd yn denu mwy a mwy o ymwelwyr. Bydd y buddsoddiad yn creu swyddi yn ystod y camau adeiladu ac yn barhaus.  </t>
  </si>
  <si>
    <t xml:space="preserve">Sefydlu Rhaglen Datblygu Safle Trawsfynydd </t>
  </si>
  <si>
    <t>Y costau sy’n gysylltiedig â sefydlu a rhedeg y Cwmni Datblygu; cyfraniad at y prosiect datblygu Adweithyddion Modiwlar Bach (SMR). Mae angen rhyngweithio â nifer o bartneriaid, ee BEIS i wneud hyn yn bosibl.</t>
  </si>
  <si>
    <t xml:space="preserve">Gyda dyfodiad Great British Nuclear yn 2023 – cwmni datblygu sy’n eiddo i Lywodraeth y DU sydd â chylch gwaith tebyg i Gwmni Egino, er bod ganddo sawl safle a llawer mwy o adnoddau, mae dyfodol Cwmni Egino yn edrych yn ansicr erbyn hyn. Bydd trafodaethau’n parhau yn ystod 6 mis cyntaf 2024/25 gyda GBN i gytuno pa rôl y gall Cwmni Egino ei chwarae yn y dyfodol yng nghyd-destun Gogledd Cymru </t>
  </si>
  <si>
    <t>Morglawdd Caergybi</t>
  </si>
  <si>
    <t xml:space="preserve">Stena Line fydd yn arwain ar y gost o adnewyddu’r morglawdd gyda chymorth ariannol gan Lywodraeth Cymru a Llywodraeth y DU.  </t>
  </si>
  <si>
    <t>Allwedd Band Eang Cymru</t>
  </si>
  <si>
    <t xml:space="preserve">Cyllid sy’n cael ei ddarparu i gefnogi eiddo yng Nghymru i gysylltu â band eang cyflym iawn lle nad oes ymyriadau masnachol a chyhoeddus eraill yn bodoli.  Mae’n tueddu i fod mewn ardaloedd gwledig ac anodd eu cyrraedd.  Cynllun grant defnyddwyr terfynol. </t>
  </si>
  <si>
    <t>Cynllun Grant Cymunedau</t>
  </si>
  <si>
    <t>Cyllid yn benodol ar gyfer awdurdodau lleol a/neu fentrau cymdeithasol i gefnogi prosiectau band eang sy’n galluogi darparu band eang dibynadwy i’r rhannau hynny o Gymru nad ydynt yn cael eu gwasanaethu ar hyn o bryd</t>
  </si>
  <si>
    <t xml:space="preserve">Mae £2m o refeniw hefyd yn cefnogi’r cynllun hwn. </t>
  </si>
  <si>
    <t>Diwylliant - Amgueddfa Bêl-droed Cymru</t>
  </si>
  <si>
    <t>Cyfraniad tuag at y gost o ddatblygu Amgueddfa Bêl-droed Cymru drwy ailddatblygu Amgueddfa Wrecsam (a ariennir drwy Trawsnewid Trefi a Loteri Treftadaeth).  Yn cael ei gyflawni gan Gyngor Bwrdeistref Sirol Wrecsam.</t>
  </si>
  <si>
    <t>Gwaith adeiladu bron â chael ei gwblhau a disgwylir y gwaith gosod yn 2025-26</t>
  </si>
  <si>
    <t>Diwylliant - Gwella ac Ailddatblygu Amgueddfa Genedlaethol Caerdydd</t>
  </si>
  <si>
    <t xml:space="preserve">Mae gwaith cam wrth gam blwyddyn gyntaf ac ail flwyddyn yn mynd rhagddo wrth i'r achos busnes gael ei ddatblygu, ac mae opsiynau'n cael eu harchwilio i ailddatblygu a gwella safle'r Amgueddfa Genedlaethol ym Mharc Cathays. </t>
  </si>
  <si>
    <t>Mae'r buddsoddiad yn nwy flynedd gyntaf y gwaith i wneud gwaith brys a datblygu'r achos busnes wedi dod i gyfanswm o £5m. Angen cytuno ar y blynyddoedd dilynol drwy ddatblygu achos busnes llawn.</t>
  </si>
  <si>
    <t>Diwylliant - Ailddatblygu Amgueddfa Lechi Cymru yn Llanberis</t>
  </si>
  <si>
    <t>Ailddatblygu Amgueddfa Lechi Cymru yn Llanberis sy'n cynnwys buddsoddiad cyfalaf mawr. Dan arweiniad Amgueddfa Cymru. Mae cyllid yn cael ei ddarparu o nifer o ffynonellau i gefnogi costau cyffredinol y prosiect.</t>
  </si>
  <si>
    <t>Cytunwyd ar yr achos busnes llawn ac mae'r gwaith cyflawni'n digwydd ar hyn o bryd, ac mae'r contractwr ar y safle gyda chymeradwyaeth wedi'i rhoi ar gyfer ei achos busnes amlinellol.</t>
  </si>
  <si>
    <t>Treftadaeth - Cadw-Diwylliant Trawsnewid Trefi - Castell Cyfarthfa</t>
  </si>
  <si>
    <t>Buddsoddiad ar y cyd gan Lywodraeth Cymru yn denu cyllid allanol ac yn defnyddio gweithgarwch codi arian i gefnogi'r gwaith o ailddatblygu Castell Cyfarthfa, yr Amgueddfa a chyfleusterau ehangach y safle.</t>
  </si>
  <si>
    <t>Cynllun a chostau diwygiedig Cyfarthfa wedi'u trafod yn ddiweddar gyda swyddogion</t>
  </si>
  <si>
    <t>Diwylliant - Llyfrgell Genedlaethol Cymru - Diogelu Capasiti Storio at y Dyfodol - Llanbadarn</t>
  </si>
  <si>
    <t>Mae'r RPA yn nodi gwerth o £6.5m ond mae hyn yn debygol o gynyddu wrth i'r opsiynau sy'n datblygu yn yr achos busnes gael eu harchwilio.  Nid yw'n glir ar hyn o bryd beth fydd y lefel ofynnol o gyllid gan Lywodraeth Cymru nes bydd yr Achos Amlinellol Strategol a'r Achos Busnes Amlinellol wedi cael eu cynhyrchu.</t>
  </si>
  <si>
    <t>Mae'r Achos Amlinellol Strategol yn cael ei ddatblygu ar hyn o bryd gan dîm y Llyfrgell Genedlaethol.</t>
  </si>
  <si>
    <t>Diwylliant - Cyfleuster Storio ar y Cyd Gogledd Orllewin Cymru</t>
  </si>
  <si>
    <t xml:space="preserve">Prosiect i greu cyfleuster storio casgliadau ar y cyd ar gyfer y sector lleol yng ngogledd-orllewin Cymru. Dan arweiniad Cyngor Gwynedd, mae'r partneriaid yn cynnwys yr Ymddiriedolaeth Genedlaethol, Cyngor Ynys Môn, Prifysgol Bangor, Cadw, Amgueddfa Cymru, Parc Cenedlaethol Eryri. </t>
  </si>
  <si>
    <t>Achos Amlinellol Strategol ac Achos Busnes Amlinellol wedi'u datblygu. Cyllid o £184,000 gan Lywodraeth Cymru i fwrw ymlaen â gwaith o dan y cynllun grant cyfalaf Blaenoriaethau ar gyfer Diwylliant 2025-26</t>
  </si>
  <si>
    <t>Diwylliant - Celf - Oriel Celf Gyfoes Genedlaethol Cymru - Model Gwasgaredig</t>
  </si>
  <si>
    <t>Gwneud gwaith gwella i fodel o naw oriel wasgaredig ledled Cymru i ffurfio Celf - Oriel Celf Gyfoes Genedlaethol Cymru sy’n sicrhau bod celf gyfoes ar gael i bobl yn nes at le maen nhw’n byw ac yn gweithio.</t>
  </si>
  <si>
    <t>Yr achos busnes llawn wedi'i gymeradwyo a disgwylir i’r prosiect gwblhau gyda buddsoddiad cyfalaf yn ystod 2025.</t>
  </si>
  <si>
    <t>Treftadaeth - Cam 2 Castell Caerffili</t>
  </si>
  <si>
    <t>Bydd Cam 2, sy'n canolbwyntio ar ganolfan groeso newydd a gwelliannau gweithredol, yn dechrau yn 2026 i'w gyflawni erbyn 2028. Nodir bod Cam 1 ar gyfer cadwraeth y Neuadd Fawr a Phorthdy Mewnol y Dwyrain a gwelliannau i brofiad ymwelwyr yn y Ward Fewnol wedi'i gwblhau ym mis Gorffennaf 2025.
Mae prosiect y castell yn gysylltiedig â'r rhaglen adfywio ehangach, Caerffili 2035, sy'n cael ei chyflawni mewn partneriaeth â'r awdurdod lleol a chyd-weithwyr adfywio Llywodraeth Cymru.</t>
  </si>
  <si>
    <t>Mae'r achos busnes ar gyfer Cam 2 wrthi'n cael ei ddatblygu.</t>
  </si>
  <si>
    <t>Ehangu Band Eang Cyflym</t>
  </si>
  <si>
    <t xml:space="preserve">Prosiect i ymestyn cyrhaeddiad band eang cyflym ledled Cymru i adeiladau sydd ar hyn o bryd yn cael cyflymderau is na 30 Mbps nad ydynt yn cael eu cynnwys mewn cynlluniau masnachol, Prosiect Gigabit Llywodraeth y DU nac unrhyw ymyriad arall sy'n cael arian cyhoeddus.  
Cyfanswm y Prosiect yw £70m, mae'r ffigur hwn yn ymwneud â'r cyfraniad a ddarparwyd gan WEFO a Llywodraeth y DU yn sgil adfachu'r Prosiect Cyflymu Cymru gwreiddiol.
Disgwylir i'r prosiect bara rhwng 3 a 5 mlynedd yn dibynnu ar y contractau a osodir.
</t>
  </si>
  <si>
    <t>Mae'r fframwaith yn cael ei gaffael ar hyn o bryd a disgwylir i'r contract cyntaf gael ei osod ym mis Mawrth 2026.</t>
  </si>
  <si>
    <t>Rhwydwaith Ffyrdd Strategol De Cymru</t>
  </si>
  <si>
    <t xml:space="preserve">Cyllid sy’n cael ei ddarparu gan Lywodraeth Cymru a Llywodraeth y DU i uwchraddio a gosod seilwaith ffeibr a phibellau ar hyd cefnffyrdd yn Ne Cymru i gefnogi anghenion digidol trafnidiaeth, gan ddarparu cyfleoedd yn y dyfodol ar gyfer creu llwybr ôl-drosglwyddo data amrywiol a chadarn i gefnogi’r economi ddigidol yng Nghymru.  
Mae’r prosiect yn cael ei gyflawni ar ran Llywodraeth Cymru gan Asiant Cefnffyrdd De Cymru (SWTRA) </t>
  </si>
  <si>
    <t xml:space="preserve">Disgwylir cyflawni'r prosiect ym mis Mawrth 2026 (yn amodol ar y tywydd).  </t>
  </si>
  <si>
    <t>Newid Hinsawdd</t>
  </si>
  <si>
    <t>Rhaglenni Cartrefi Clyd 2 (cynllun dan arweiniad y galw i gymryd lle Nyth)</t>
  </si>
  <si>
    <t>Mawrth 2031.
Contract 7 mlynedd gyda phwyntiau torri ar ôl blynyddoedd 3, 5 a 6.</t>
  </si>
  <si>
    <t>Cafodd cynllun newydd y Rhaglen Cartrefi Clyd, sy’n cael ei arwain gan y galw, ei lansio ar 1 Ebrill 2024.
Y gyllideb ddangosol ar gyfer 2024-25 yw £30m. Mae cyfanswm gwerth y cynllun yn cael ei gyfrifo ar hyn o bryd ar gyllideb o £35m y flwyddyn o 2025/26 ymlaen, ond gellir addasu hyn yn amodol ar setliadau'r gyllideb yn y dyfodol.</t>
  </si>
  <si>
    <t xml:space="preserve">Bydd y Rhaglen Cartrefi Clyd newydd yn parhau i fod yn brif ddull Llywodraeth Cymru i fynd i’r afael â thlodi tanwydd, a bydd hefyd yn cyfrannu at gyflawni Cymru sero net erbyn 2050 a galluogi proses pontio teg yn uniongyrchol drwy’r ddau amcan o fynd i’r afael â thlodi tanwydd a’r argyfwng hinsawdd. Ein huchelgais hirdymor yw gwella effeithlonrwydd ynni cartrefi Cymru, gan sicrhau ein bod yn defnyddio’r ynni sydd ei angen arnom yn unig, i gadw cartrefi’n gyfforddus ac yn gynnes am bris fforddiadwy.  Mae'r costau sy'n ymwneud ag adfer 42 o gartrefi yn Arfon am gyfnod o dair blynedd yn 2025, 2026 a 2027 wedi'u cynnwys yng nghyllideb y Rhaglen Cartrefi Clyd.  </t>
  </si>
  <si>
    <t>Gwaith Adfer Awdurdod Lleol</t>
  </si>
  <si>
    <t>Mae grantiau wedi cael eu dyfarnu i Gyngor Bwrdeistref Sirol Pen-y-bont ar Ogwr a Chyngor Bwrdeistref Sirol Caerffili i wneud gwaith adfer ar gartrefi a oedd yn destun Inswleiddio Wal Allanol diffygiol o dan gynlluniau blaenorol Llywodraeth Cymru.</t>
  </si>
  <si>
    <t>Mae’r gwaith adfer yn hanfodol ar gyfer iechyd corfforol a meddyliol deiliaid tai sy’n byw mewn cartrefi tamp. Mae Cyngor Bwrdeistref Sirol Caerffili wedi cwblhau ei gartrefi a bydd Cyngor Bwrdeistref Sirol Pen-y-bont ar Ogwr wedi cwblhau erbyn diwedd mis Mawrth 2026.</t>
  </si>
  <si>
    <t>Llywodraeth Leol</t>
  </si>
  <si>
    <t>Datgarboneiddio Llywodraeth Leol</t>
  </si>
  <si>
    <t xml:space="preserve">01/03/2027
 </t>
  </si>
  <si>
    <t xml:space="preserve">Nodwyd cyllid cyfalaf fel rhan o setliad yr Awdurdod Lleol, gyda’i gytundeb, i gyflymu ei gamau gweithredu ar y newid yn yr hinsawdd fel rhan o’r uchelgais yng Nghymru ar gyfer sector cyhoeddus sero net erbyn 2030. . Mae’r mecanwaith darparu drwy Wasanaeth Ynni’r Llywodraeth, sy’n cynnal diwydrwydd dyladwy technegol, dichonoldeb a chyflawni. </t>
  </si>
  <si>
    <t xml:space="preserve">Rhoddodd Panel Strategaeth Hinsawdd Llywodraeth Cymru (prif weithredwyr Awdurdodau Lleol ac arbenigwyr eraill) gyngor strategol i ganolbwyntio ar wres carbon isel, newid gwres tanwydd ffosil, fel maes blaenoriaeth heb ddim byd yn ôl neu fawr ddim, felly mae angen cymorth i greu camau gweithredu ac effeithiau. Mae’n swm bach o gyllid o’i gymharu â’r hyn sydd ei angen i ddatgarboneiddio’r ystad gyhoeddus, ond mae’n darparu mecanwaith datblygu effeithiol fel bod modd sianelu symiau uwch o gyllid, neu gyllid ar gyfer rhannau eraill o’r sector cyhoeddus hefyd er mwyn sicrhau’r cydweithio a’r effeithlonrwydd gorau posibl. Mae hefyd, yn bwysig iawn, yn helpu i ysgogi cadwyni cyflenwi a sgiliau. Bydd rhannu gwersi ac astudiaethau achos o’r prosiectau a gefnogir yn un o ganlyniadau allweddol y cynllun. </t>
  </si>
  <si>
    <t xml:space="preserve">Awdurdod Lleol </t>
  </si>
  <si>
    <t>Dyddiad cychwyn</t>
  </si>
  <si>
    <t>Cyllid a chyflawni</t>
  </si>
  <si>
    <t>Sir Gaerfyrddin</t>
  </si>
  <si>
    <t>Grantiau Cyfleusterau i Bobl Anabl</t>
  </si>
  <si>
    <t>Awdurdod Lleol (ALl) £12.5m – Contractwyr allanol ac asiantaeth Gofal a Thrwsio.</t>
  </si>
  <si>
    <t>Rhoddwyd cyllid ar gyfer grantiau trydydd parti i ddeiliaid tai / perchnogion tai wneud addasiadau i’w cartrefi, sy’n eu galluogi i aros yn eu cartrefi eu hunain am fwy o amser.</t>
  </si>
  <si>
    <t>Pen y Bryn</t>
  </si>
  <si>
    <t>ALl 0.3m LlC £1.2m</t>
  </si>
  <si>
    <t>Uwchraddio a darparu blociau amwynderau ar safle teithwyr Pen y Bryn yn Llanelli</t>
  </si>
  <si>
    <t>Cartref Gofal Plas y Bryn, Cwmgwili</t>
  </si>
  <si>
    <t>£14.6m Grant y Gronfa Gyfalaf Integreiddio ac Ailgydbwyso (IRCF), ALl £5m</t>
  </si>
  <si>
    <t>Dymchwel yr adeilad presennol a Dylunio ac Adeiladu cartref gofal newydd ar gyfer hyd at 60 o breswylwyr.</t>
  </si>
  <si>
    <t>Gwelliannau i Harbwr Porth Tywyn</t>
  </si>
  <si>
    <t>ALl £2m</t>
  </si>
  <si>
    <t>Gwella cyfleusterau hamdden a phorthladd yn Harbwr Porth Tywyn.</t>
  </si>
  <si>
    <t>Priffyrdd, gan gynnwys gwaith draenio a Goleuadau Cyhoeddus a mesurau diogelwch ar y ffyrdd</t>
  </si>
  <si>
    <t>ALl 7.5m</t>
  </si>
  <si>
    <t>Ymrwymiad parhaus i wella rhwydwaith priffyrdd y sir.</t>
  </si>
  <si>
    <t>Pontydd a Strwythurau</t>
  </si>
  <si>
    <t>ALl 2m</t>
  </si>
  <si>
    <t>Gwaith cryfhau pontydd, cwlfertau ac argloddiau er mwyn iddynt allu ymdopi â cherbydau trymach.</t>
  </si>
  <si>
    <t>Rheoli Gwastraff ac Ailgylchu - Adnewyddu’r fflyd</t>
  </si>
  <si>
    <t>ALl £3.5m</t>
  </si>
  <si>
    <t>Mynd ati’n barhaus i adnewyddu’r fflyd sy’n heneiddio.</t>
  </si>
  <si>
    <t>Rheoli Gwastraff ac Ailgylchu Fflyd a seilwaith newydd</t>
  </si>
  <si>
    <t>ALl £9.4m LlC £14.5</t>
  </si>
  <si>
    <t>Fflyd a seilwaith sy’n ymwneud â chyflwyno cerbydau casglu sbwriel â chefn wedi’i rannu’n ddau ar gyfer didoli deunyddiau ailgylchu wrth ymyl y ffordd.</t>
  </si>
  <si>
    <t>Ystadau Gwledig</t>
  </si>
  <si>
    <t>£1m</t>
  </si>
  <si>
    <t>Gwelliannau i adeiladau fferm sirol.</t>
  </si>
  <si>
    <t>Cyfalaf Cynnal a Chadw</t>
  </si>
  <si>
    <t>ALl 15.1m</t>
  </si>
  <si>
    <t>Rhaglen o waith wedi’i gynllunio a heb ei gynllunio ar adeiladau ar draws ystad y Cyngor.</t>
  </si>
  <si>
    <t>Rhaglen Datgarboneiddio'r Ystad</t>
  </si>
  <si>
    <t>ALl 1</t>
  </si>
  <si>
    <t>Rhaglen o fesurau datgarboneiddio adeiladau ar draws yr ystad.</t>
  </si>
  <si>
    <t>Gwaith Addysg nad yw’n ymwneud â Moderneiddio'r Ddarpariaeth Addysg</t>
  </si>
  <si>
    <t>ALl £2.5m</t>
  </si>
  <si>
    <t>Rhaglen waith i addasu adeiladau ysgolion i sicrhau addysg prif ffrwd i bawb.</t>
  </si>
  <si>
    <t>Estyniad i Ysgol Gyfun Bryngwyn</t>
  </si>
  <si>
    <t>ALl £4.5m, LlC £10.1m</t>
  </si>
  <si>
    <t>Adain addysgu a chyfleusterau chwaraeon newydd yn Ysgol Bryngwyn yn Llanelli</t>
  </si>
  <si>
    <t>Rhaglen Moderneiddio'r Ddarpariaeth Addysg</t>
  </si>
  <si>
    <t>ALl £23.1m - LlC £40m</t>
  </si>
  <si>
    <t>Adeiladu ysgolion newydd o dan raglen Cymunedau Dysgu Cynaliadwy Llywodraeth Cymru.  Ledled y sir.  Nid oes ysgolion penodol wedi’u cadarnhau ar hyn o bryd.</t>
  </si>
  <si>
    <t>Cartref Gofal i Blant</t>
  </si>
  <si>
    <t>Cyllid ALl tuag at raglen o ddarparu cartrefi gofal i blant yn fewnol o dan gynllun dileu elw LlC.</t>
  </si>
  <si>
    <t>Rhaglen Cynaliadwyedd a Thrawsnewid Digidol</t>
  </si>
  <si>
    <t>ALl £5m</t>
  </si>
  <si>
    <t>Disodli systemau a seilwaith Digidol i wella a chynnal gwydnwch</t>
  </si>
  <si>
    <t xml:space="preserve">Cronfa Prosiectau’r Strategaeth Gweddnewid </t>
  </si>
  <si>
    <t>ALl £7.5m</t>
  </si>
  <si>
    <t>Cyllid Cyfatebol Strategol ar gyfer prosiectau datblygu economaidd sy’n denu cyllid grant allanol.</t>
  </si>
  <si>
    <t>Ardaloedd Cyflogaeth Gwledig</t>
  </si>
  <si>
    <t>ALl £1m</t>
  </si>
  <si>
    <t>Ymrwymiad parhaus i ystadau diwydiannol gwledig ar y cyd â phartneriaid.</t>
  </si>
  <si>
    <t>Ffyniant Bro Canol Tref Llanelli</t>
  </si>
  <si>
    <t>ALl £2.5m Cronfa Ffyniant Bro £12.9m</t>
  </si>
  <si>
    <t>Prosiect Ffyniant Bro ar gyfer Canol Tref Llanelli</t>
  </si>
  <si>
    <t xml:space="preserve">Ceredigion </t>
  </si>
  <si>
    <t>Rhaglen Adnewyddu Priffyrdd</t>
  </si>
  <si>
    <t>ALl £2.1m y flwyddyn.</t>
  </si>
  <si>
    <t>Mae angen buddsoddiad parhaus a gwastadol yn y rhwydwaith priffyrdd er mwyn sicrhau bod ei gyflwr yn dal yn addas i’r diben a’i fod yn cael ei wella yn unol â gofynion Deddf Llesiant Cenedlaethau’r Dyfodol.</t>
  </si>
  <si>
    <t xml:space="preserve">Rheoli P riffyrdd / Menter Benthyca Llywodraeth Leol </t>
  </si>
  <si>
    <t>Ariennir gan LlC drwy’r Fenter Benthyca Llywodraeth Leol</t>
  </si>
  <si>
    <t>Darparodd LlC gyllid drwy'r Fenter Benthyca Llywodraeth Leol sydd wedi datgloi £4.6m o gyllid i ganiatáu mentrau atgyweirio ffyrdd a phalmentydd amrywiol ledled y sir ar draws blynyddoedd ariannol 2025/26 a 2026/27.</t>
  </si>
  <si>
    <t>Rhaglen Rheoli Risgiau Arfordirol - Cynllun Amddiffyn yr Arfordir Aberystwyth</t>
  </si>
  <si>
    <t>85% cyllid LlC
15% cyllid ALl</t>
  </si>
  <si>
    <t>Cynllun erydu arfordirol ac amddiffyn rhag llifogydd yn Aberystwyth o dan Raglen Rheoli Risgiau Arfordirol Llywodraeth Cymru.  Ar y cam Achos Busnes Amlinellol ar hyn o bryd gyda'r Achos Busnes Llawn bron â chael ei gwblhau.</t>
  </si>
  <si>
    <t>Rhaglen Amlinellol Strategol – Rhaglen Dreigl - Cymunedau Dysgu Cynaliadwy</t>
  </si>
  <si>
    <t>i’w gadarnhau</t>
  </si>
  <si>
    <t>LlC 75% + ALl 25%</t>
  </si>
  <si>
    <t>Cyflwynwyd y Rhaglen Amlinellol Strategol i Lywodraeth Cymru ar 31 Mawrth 2024 yn amlinellu cynlluniau sydd wedi cael eu nodi a’u blaenoriaethu ar gyfer eu cyflawni dros y 9 mlynedd nesaf fel rhan o raglen dreigl a fydd yn para 3, 6 a 9 mlynedd. 
Disgwylir i brosiectau sydd wedi’u cynnwys ym mlynyddoedd 1, 2 a 3 gyrraedd cam achos busnes llawn a chael eu
cyflawni o fewn 3 blynedd i'w cymeradwyo, a disgwylir i gyfanswm eu gwerth fod yn £10.97m</t>
  </si>
  <si>
    <t>Rhaglen Gwella Gwaith Trin Carthion</t>
  </si>
  <si>
    <t>ALl £4.85m, Tai Ceredigion £1.85m – Gwaith yn cael ei gyflawni mewn camau wedi’u pecynnu.</t>
  </si>
  <si>
    <t xml:space="preserve">Rhaglen barhaus ar gyfer mabwysiadu 27 o safleoedd gwaith trin carthion gan Dŵr Cymru Welsh Water (DCWW). </t>
  </si>
  <si>
    <t>Fferm Llettytwppa</t>
  </si>
  <si>
    <t>Benthyciad LlC o £2m i brynu'r fferm.  Prynwyd y fferm ym mis Gorffennaf 2025. Mae’r prosiect ar gam cynnar a bydd yn parhau i ddatblygu.  Bydd amryw o ffrydiau cyllido yn cael eu harchwilio.</t>
  </si>
  <si>
    <t>Prynwyd Fferm Llettytwppa gyda'r nod o greu canolfan addysg amaethyddol a galwedigaethol yn Llanbedr Pont Steffan wrth ymyl campws Prifysgol Cymru y Drindod Dewi Sant.  Disgwylir y bydd buddsoddiad sylweddol yn y prosiect hwn yn ystod ei oes ond mae ar y camau cynllunio cynnar ar hyn o bryd ac mae llwybrau cyllido amrywiol yn cael eu harchwilio felly nid yw cyfanswm gwerth y prosiect wedi cael ei gadarnhau eto.</t>
  </si>
  <si>
    <t>Cylch Caron – Canolfan Adnoddau Integredig Gymunedol Tregaron</t>
  </si>
  <si>
    <t>Mae cyllid y prosiect (heb gael ei gymeradwyo’n ffurfiol eto) yn cynnwys cyllid LlC gyda gweddill y cyllid gan y Partner Cyflawni (MWHA), yr ALl a Bwrdd Iechyd Prifysgol Hywel Dda. Cyfanswm gwerth y cynllun ar sail Achos Busnes Llawn = oddeutu £13m.</t>
  </si>
  <si>
    <t>Mae Cylch Caron yn brosiect blaenoriaeth i Fwrdd Gwasanaethau Lleol Ceredigion ac mae’n cael ei arwain gan Gyngor Sir Ceredigion mewn partneriaeth â Bwrdd Iechyd Prifysgol Hywel Dda. Tir wedi'i brynu. Roedd ymarfer caffael diweddar ar gyfer partner cyflawni yn aflwyddiannus.  Mae modelau cyflawni amgen yn cael eu hystyried gan barhau â phartneriaeth y Cyngor â Hywel Dda.  Gofynnwyd am gyngor arbenigol i baratoi opsiynau i'w hystyried gan Fwrdd y Prosiect</t>
  </si>
  <si>
    <t>Canolfan Drochi Gymraeg a bloc ystafelloedd dosbarth newydd</t>
  </si>
  <si>
    <t xml:space="preserve"> Cyllid LlC </t>
  </si>
  <si>
    <t xml:space="preserve">Darparu canolfan Drochi Gymraeg newydd ac estyniad i’r Ysgol Gymraeg. </t>
  </si>
  <si>
    <t>Prosiectau Ffyniant Bro</t>
  </si>
  <si>
    <t>Cyllid Llywodraeth y DU</t>
  </si>
  <si>
    <t>Mae Cyngor Sir Ceredigion wedi cael £10.8m o Gyllid Ffyniant Bro ar gyfer cyfres o fuddsoddiadau ategol yn Aberystwyth. Maent wedi’u trefnu o amgylch dau brosiect penodol:
- Adfer ac ailddatblygu'r Hen Goleg i greu canolfan ddiwylliannol ac addysgol.
- Cynlluniau Harbwr Byw a Phromenâd wedi'i Adfywio sydd â'r nod o wella’r glannau a’r ardal i’r cyhoedd yn Aberystwyth.
Mae'r buddsoddiadau hyn yn canolbwyntio ar wella’r seilwaith lleol, hybu twristiaeth, a chreu cyfleoedd economaidd, gan gyd-fynd â nod Llywodraeth y DU o wella bywyd bob dydd drwy adfywio canol trefi a datblygiadau sy'n cael eu harwain gan dreftadaeth.
Roedd y prosiect gwreiddiol yn cynnwys cynnig i ailddatblygu’r harbwr, ond nid aeth rhagddo oherwydd nad oedd y partner masnachol mewn sefyllfa i allu symud ymlaen. Felly cafodd y cynllun cyffredinol ei ailbecynnu a chytunwyd â Llywodraeth y DU i fwrw ymlaen â'r ddau brosiect presennol yn unig.</t>
  </si>
  <si>
    <t>Trawsnewid Trefi - Yr Hen Goleg</t>
  </si>
  <si>
    <t>Fel rhan o brosiect ailddatblygu ehangach yr Hen Goleg yn Aberystwyth sy'n cael ei reoli gan Brifysgol Aberystwyth;
- ailddatblygu ac adfer rhan o'r Hen Goleg yn Aberystwyth i greu 660m² o ofod unedau busnes i ddarparu cyfleusterau a chefnogaeth i fusnesau newydd yn y maes digidol.
- cyfrannu at gwblhau'r Parthau Diwylliant a Chymunedol a darparu’r elfennau o'r prosiect sy'n cefnogi gwasanaethau, gan ganolbwyntio'n benodol ar elfennau a fydd yn gartref i weithgareddau a chyfleoedd i bobl ifanc a'r gymuned leol.</t>
  </si>
  <si>
    <t>Y Gronfa Ffyniant Gyffredin Powys a Cheredigion</t>
  </si>
  <si>
    <t>Casnewydd</t>
  </si>
  <si>
    <t>Rhaglen Cymunedau Dysgu Cynaliadwy – Rhaglen dreigl</t>
  </si>
  <si>
    <t>Awdurdod Lleol (ALl) £38.5m a chyllid grant Llywodraeth Cymru (LlC) £71.5m.</t>
  </si>
  <si>
    <t>Bydd cynlluniau’n cael eu cymeradwyo ar sail unigol ar ôl cyflwyno Achos Busnes i Lywodraeth Cymru.</t>
  </si>
  <si>
    <t>Ysgol Cyfrwng Cymraeg</t>
  </si>
  <si>
    <t>Cyllid grant LlC.</t>
  </si>
  <si>
    <t>Darparu rhagor o ddarpariaeth addysg gynradd cyfrwng Cymraeg yng Nghasnewydd.</t>
  </si>
  <si>
    <t>Grantiau Adnewyddu (Cyfleusterau i bobl anabl) ac addasiadau</t>
  </si>
  <si>
    <t>ALl – Tendro fel contractau unigol, wrth i gynlluniau penodol gael eu nodi. Awdurdod Lleol (ALl) £6.6m a chyllid Gofal canolraddol £0.2m</t>
  </si>
  <si>
    <t>Mae’r awdurdod yn gweithredu cynllun asiantaeth ar gyfer deiliaid tai. Rhoddir amcangyfrif o'r gwariant dros 5 mlynedd
Lleoliad: Amrywiol yng Nghasnewydd.</t>
  </si>
  <si>
    <t>Rhaglen Rheoli Asedau</t>
  </si>
  <si>
    <t xml:space="preserve">ALl – Tendro fel contractau unigol, wrth i gynlluniau penodol gael eu nodi. Awdurdod Lleol (ALl) £8.4m </t>
  </si>
  <si>
    <t>Gwaith cynnal a chadw wedi’i gyfalafu ar gyfer holl adeiladau’r ALl. Lleoliad: Amrywiol yng Nghasnewydd.</t>
  </si>
  <si>
    <t>Bargen Ddinesig Prifddinas-Ranbarth Caerdydd</t>
  </si>
  <si>
    <t>Cyfraniad cyllid cyfalaf Cyngor Dinas Casnewydd yn seiliedig ar gyfran y boblogaeth o gyfanswm cyfraniad ALlau o £120m.</t>
  </si>
  <si>
    <t>Mae cyfanswm Bargen Ddinesig Prifddinas-Ranbarth Caerdydd yn cynnwys deg ALl, gyda Chyngor Caerdydd yn Awdurdod Arweiniol.</t>
  </si>
  <si>
    <t>Rhaglen Adnewyddu Cerbydau</t>
  </si>
  <si>
    <t>Cyllid ALl £11.4m, grant £0.37k</t>
  </si>
  <si>
    <t>Adnewyddu Fflyd y Cyngor ar sail gylchol. Rhoddir amcangyfrif o'r gwariant dros 5 mlynedd</t>
  </si>
  <si>
    <t xml:space="preserve">Gwaith Adfer y Bont Gludo </t>
  </si>
  <si>
    <t>Cyllid ALl £7.3m, cyllid LlC £1.5m a chyllid Treftadaeth y Loteri £11m, cyllid y Llywodraeth Ganolog £9.5</t>
  </si>
  <si>
    <t xml:space="preserve">Adfer y Bont Gludo yng Nghasnewydd ac adeiladu canolfan ymwelwyr newydd </t>
  </si>
  <si>
    <t xml:space="preserve">Canolfan Hamdden Newydd </t>
  </si>
  <si>
    <t>Cyllid ALl £13.3m a chyllid LlC £11.5m, Llywodraeth Ganolog £7.2m</t>
  </si>
  <si>
    <t xml:space="preserve">Creu cyfleuster hamdden newydd yng nghanol Dinas Casnewydd </t>
  </si>
  <si>
    <t>Ansawdd Aer, Sŵn a Chemegion</t>
  </si>
  <si>
    <t xml:space="preserve">Heol y Castell, Caerdydd </t>
  </si>
  <si>
    <t>Rydym wedi bod yn gweithio gyda dau awdurdod lleol - Cyngor Bwrdeistref Sirol Caerffili a Chyngor Caerdydd - i gyflwyno mesurau i wella ansawdd aer a chefnogi cydymffurfiaeth â therfynau nitrogen deuocsid statudol mewn lleoliadau penodol ar ochr y ffordd. Mae ein grant cydymffurfio ag ansawdd aer wedi galluogi cyflawni cynllun gwella ar yr A472 Hafodyrynys, gan leihau lefelau nitrogen deuocsid yn sylweddol, a chefnogi iechyd y cyhoedd. Darparwyd cyllid hefyd i Gyngor Caerdydd ar gyfer cynlluniau yng nghanol y ddinas i wella cysylltiadau teithio llesol a lleihau mynediad cyffredinol i gerbydau. Disgwylir dyfarnu grant pellach i Gyngor Caerdydd i gefnogi'r gwaith o gyflawni cam olaf eu cynlluniau aer glân yng nghanol y ddinas, gan ganolbwyntio ar Heol y Castell. Bydd cyllid grant yn cefnogi'r rhan fwyaf o gostau rhagamcanol y cynllun, gyda'r gweddill yn cael ei dalu o gronfeydd y Cyngor.</t>
  </si>
  <si>
    <t>Diogelwch Tomenni Glo</t>
  </si>
  <si>
    <t>Rhaglenni Diogelwch Tomenni Glo</t>
  </si>
  <si>
    <t xml:space="preserve">Mae 100% o'r cyllid a ddyfernir drwy'r Cynllun Grant Diogelwch Tomenni Glo yn cael ei ddyrannu gan Lywodraeth Cymru. Nid oes elfen o arian cyfatebol.
</t>
  </si>
  <si>
    <t>Effeithlonrwydd Adnoddau a’r Economi Gylchol</t>
  </si>
  <si>
    <t xml:space="preserve">Mae gennym un rhaglen seilwaith graidd sy’n allweddol i weithredu’r strategaeth economi gylchol ac sy’n hanfodol i sicrhau cynnydd ar ymrwymiadau trawslywodraethol allweddol (yn enwedig datgarboneiddio, bioamrywiaeth, datblygu’r economi llesiant ac Adferiad Gwyrdd yn ehangach).                                                                                                                                                                                                                          O fewn y rhaglen honno mae tair is-raglen allweddol sydd ar hyn o bryd yn cynnwys o leiaf un prosiect craidd ac a fydd yn ehangu wrth i’r broses o’u rhoi ar waith gyflymu:                                                                                                                    o   Seilwaith cenedlaethol strategol (gyda phrosiectau plastigion swmpus yn brif enghraifft ar hyn o bryd)                                                                                                                                                                                          o   Seilwaith rhanbarthol ac uwchraddio gwasanaethau lleol (Rhanbarthol: Eco-barciau (presennol ac arfaethedig), plastigion swmpus; Lleol: atgyweirio ac ailddefnyddio, casglu ac ailbrosesu deunyddiau, gwella seilwaith y sector cyhoeddus)                                                                                                                                                                                                                                                    o   Datgarboneiddio’r gwasanaeth gwastraff ac ailgylchu (ULEV, seilwaith gwefru a depos, ynni adnewyddadwy).                                                                                                                                                  </t>
  </si>
  <si>
    <t xml:space="preserve">Risgiau Llifogydd a Risgiau Arfordirol </t>
  </si>
  <si>
    <t>Y Rhaglen Rheoli Perygl Llifogydd ac Erydu Arfordirol</t>
  </si>
  <si>
    <t>Mae’r rhaglen fuddsoddi barhaus mewn rheoli risgiau llifogydd ac erydu arfordirol ledled Cymru yn cynnwys cydweithio rhwng Cyfoeth Naturiol Cymru ac Awdurdodau Lleol. Cyfoeth Naturiol Cymru sy’n arwain ar gynlluniau’r Arfordir a’r Prif Afonydd ac maent yn cael eu hariannu'n llawn drwy Gymorth Grant. Mae cynlluniau erydu arfordirol, cyrsiau dŵr cyffredin a dŵr wyneb yn cael eu harwain gan ALlau, sy'n cael 85% o gyllid ar gyfer adeiladu a 100% ar gyfer gwaith achos busnes/paratoi, gyda’r ALlau yn talu'r 15% sy'n weddill o’r costau adeiladu. Anogir Cyfoeth Naturiol Cymru a’r Awdurdodau Lleol i chwilio am gyllid ychwanegol gan drydydd partïon a fyddai'n elwa o’r buddsoddiadau.
Ers 2020, mae Llywodraeth Cymru wedi buddsoddi'n rhagweithiol mewn Rheoli Llifogydd yn Naturiol. Rydym yn parhau i fod yn ymroddedig i’r dull hwn, gyda chronfa bwrpasol Rheoli Llifogydd yn Naturiol yn rhedeg o fis Mawrth 2025 i fis Mawrth 2026.                 Bydd y rhaglen hon yn buddsoddi £4.6 miliwn drwy’r Cynllun Buddsoddi Gwledig (RIS) a bydd hyn yn ehangu ymhellach ein hymrwymiad i gydweithio â ffermwyr, tirfeddianwyr a sefydliadau trydydd sector ar draws Cymru.  Gan adeiladu ar y llwyddiant hwn, bydd rhaglen flynyddol newydd ar gyfer Rheoli Llifogydd yn Naturiol yn cael ei hariannu drwy’r gyllideb Rheoli Perygl Llifogydd ac Erydu Arfordirol yn 2025/26.</t>
  </si>
  <si>
    <t xml:space="preserve">Y Rhaglen Rheoli Risgiau Arfordirol  </t>
  </si>
  <si>
    <t>Mae'r rhaglen hon yn ariannu cynlluniau arfordirol a arweinir gan awdurdodau lleol i leihau'r risg o lifogydd ac erydu arfordirol. Mae Llywodraeth Cymru yn darparu 85% o’r cyllid.  Rhaid i’r Awdurdod Lleol ddod o hyd i’r 15% o arian cyfatebol sy’n weddill, a gellid ei dalu o’u cronfeydd wrth gefn eu hunain, neu gan drydydd parti sy’n elwa o’r buddsoddiad.</t>
  </si>
  <si>
    <t>Cytunwyd ar y cynlluniau a fydd yn symud ymlaen i’r cam adeiladu ym mis Mawrth 2019.
Hyd yma, dechreuwyd ar y gwaith adeiladu ar gyfer 15 cynllun, gyda dau eisoes wedi’u cwblhau. Ar ôl eu cwblhau, bydd y risg o lifogydd ac erydu arfordirol ar hyn o bryd ac yn y dyfodol yn cael ei leihau i dros 14,000 eiddo.</t>
  </si>
  <si>
    <t>Rhaglen Gyllido Cymru</t>
  </si>
  <si>
    <t>Datblygwyd llif aeddfed o brosiectau effeithlonrwydd ynni, ynni adnewyddadwy a gwres yn Sector Cyhoeddus Cymru ynghyd â phrosiectau ynni adnewyddadwy a ddatblygwyd gan y gymuned yng Nghymru. Defnyddir cyfalaf Llywodraeth Cymru drwy gronfeydd y gellir eu hailgylchu. Bydd prosiectau yn y sector cyhoeddus yn y dyfodol yn parhau i ddefnyddio’r gronfa hon. Rydym yn parhau i weithio i hyrwyddo cyfleoedd rhanberchnogaeth a chyllido arloesol ar gyfer prosiectau ar draws pob sector.</t>
  </si>
  <si>
    <t xml:space="preserve">Mae Gwasanaeth Ynni Llywodraeth Cymru, ar y cyd â Rhaglen Ariannu Cymru (Salix), yn darparu cyngor technegol a chyllid ar gyfer prosiectau effeithlonrwydd ynni ac ynni adnewyddadwy yn y sector cyhoeddus (datgarboneiddio). 
 Y nod yw cynyddu a chyflymu prosiectau i sicrhau buddsoddiad gwyrdd yng Nghymru. Mae Gwasanaeth Ynni Llywodraeth Cymru yn canolbwyntio ar annog buddsoddi mewn effeithlonrwydd adnoddau, cynhyrchu ynni adnewyddadwy, a phrosiectau gwres. Mae Gwasanaeth Ynni Llywodraeth Cymru yn darparu cyfres o ymyriadau ar draws sectorau i gwrdd ag arbedion heriol o ran buddsoddi ac allyriadau carbon deuocsid. Mae ein cymorth a’n buddsoddiadau ariannol cost isel yn helpu i greu arbedion ariannol ac arbedion carbon yn sgil prosiectau effeithlonrwydd ynni ar gyfer y sector cyhoeddus a ffrydiau refeniw o brosiectau ynni adnewyddadwy sydd dan berchnogaeth yng Nghymru.
Amcangyfrifir mai cyfanswm llif gyfalaf Rhaglen Ariannu Cymru yn 2025-26 ar gyfer prosiectau ynni adnewyddadwy ac effeithlonrwydd ynni yw £22.65m.
</t>
  </si>
  <si>
    <t>Digarbon</t>
  </si>
  <si>
    <t xml:space="preserve">Mae Gwasanaeth Ynni Llywodraeth Cymru, ar y cyd â Rhaglen Ariannu Cymru (Salix), yn darparu cyngor technegol a chyllid ar gyfer prosiectau effeithlonrwydd ynni ac ynni adnewyddadwy yn y sector cyhoeddus (datgarboneiddio). Yn ogystal, lansiwyd cynllun cyfalaf trafodiadau ariannol ar gyfer Addysg Uwch/Addysg Bellach, sef Digarbon. 
 Y nod yw cynyddu a chyflymu prosiectau i sicrhau buddsoddiad gwyrdd yng Nghymru. Mae Gwasanaeth Ynni Llywodraeth Cymru yn canolbwyntio ar annog buddsoddi mewn effeithlonrwydd adnoddau, cynhyrchu ynni adnewyddadwy, a phrosiectau gwres. Mae Gwasanaeth Ynni Llywodraeth Cymru yn darparu cyfres o ymyriadau ar draws sectorau i gwrdd ag arbedion heriol o ran buddsoddi ac allyriadau carbon deuocsid. Mae ein cymorth a’n buddsoddiadau ariannol cost isel yn helpu i greu arbedion ariannol ac arbedion carbon o brosiectau effeithlonrwydd ynni ar gyfer y sector cyhoeddus a ffrydiau refeniw o brosiectau ynni adnewyddadwy sydd dan berchnogaeth yng Nghymru.
Bwriedir i'r gyllideb gyfalaf ar gyfer Digarbon fod yn £15.3m ar gyfer 25/26 a £10.2m ar gyfer 26/27. 
</t>
  </si>
  <si>
    <t>Dŵr</t>
  </si>
  <si>
    <t xml:space="preserve">Gwaith cyfalaf i wella ansawdd dŵr  </t>
  </si>
  <si>
    <t xml:space="preserve">Mae nifer o gynlluniau unigol wedi cael eu dylunio a'u rhoi ar waith gan Cyfoeth Naturiol Cymru a'r Awdurdod Adfer Safleoedd Mwyngloddio i ddarparu rhaglen gyfalaf i wella ansawdd dŵr a chynyddu nifer y cyrff dŵr sy'n cyrraedd statws ecolegol da fel sy'n ofynnol gan Reoliadau'r Amgylchedd Dŵr (Y Gyfarwyddeb Fframwaith Dŵr) (Cymru a Lloegr) 2017 </t>
  </si>
  <si>
    <t>Mae'r gwaith hwn yn cael ei ariannu'n gyfan gwbl gan grant Llywodraeth Cymru (£4.5 miliwn ar gyfer yr Awdurdod Adfer Safleoedd Mwyngloddio ac £11.5 miliwn ar gyfer Cyfoeth Naturiol Cymru o 2024 - 2025). Cytunwyd ar gyllid pellach ar gyfer swm dangosol o £18 miliwn y flwyddyn ar gyfer blynyddoedd ariannol 2026-27 a 2027-28.</t>
  </si>
  <si>
    <t>Trafnidiaeth</t>
  </si>
  <si>
    <t xml:space="preserve">Mae'r Cynllun Cyflawni Cenedlaethol ar gyfer Trafnidiaeth yn nodi sut y byddwn yn cyflawni’r blaenoriaethau a'r uchelgeisiau a nodir yn Llwybr Newydd - Strategaeth Drafnidiaeth Cymru, yn y cyfnod rhwng 2022 a 2027. Mae'r Cynllun Cyflawni yn cynnwys yr holl raglenni, prosiectau a pholisïau newydd y mae Llywodraeth Cymru yn bwriadu eu cyflawni dros y cyfnod hwnnw. Mae'r biblinell hon yn cynnwys y prosiectau hynny yn y Cynllun Cyflawni sydd â gwerth dros £5m y nodwyd cyllideb ddangosol ar eu cyfer. </t>
  </si>
  <si>
    <t>A483 Llandeilo</t>
  </si>
  <si>
    <t>I’w ariannu a’i gyflawni gan LlC. Y llwybr a ffefrir/dyluniad manwl 2024-27</t>
  </si>
  <si>
    <t>Bydd y buddsoddiad yn helpu gyda diogelwch, tagfeydd, ac ansawdd aer o amgylch Llandeilo. Mae arfarniadau trafnidiaeth yn cael eu hadolygu ar hyn o bryd.</t>
  </si>
  <si>
    <t>A494 Pont Afon Dyfrdwy</t>
  </si>
  <si>
    <t>I’w ariannu a’i gyflawni gan LlC. Mae’r cynllun yn parhau i gael ei ddatblygu.</t>
  </si>
  <si>
    <t>Pont newydd dros Afon Dyfrdwy yn lle’r bont bresennol, Queensferry. Rhan o’r rhaglen Adnewyddu Asedau Mawr.</t>
  </si>
  <si>
    <t>Mesurau Gwydnwch Pont Britannia</t>
  </si>
  <si>
    <t>I’w ariannu a’i gyflawni gan LlC.</t>
  </si>
  <si>
    <t>Datblygu mesurau gwella gwydnwch ar Bont Britannia, gan gynnwys datblygu allwyryddion gwynt, uwchraddio offer rheoli traffig ar y bont a system terfynau cyflymder newidiol</t>
  </si>
  <si>
    <t xml:space="preserve">Porth y Gorllewin, Wrecsam </t>
  </si>
  <si>
    <t>I’w ariannu a’i gyflawni gan LlC gyda chyfraniadau gan ddatblygwyr.</t>
  </si>
  <si>
    <t>Gwelliannau trafnidiaeth i gefnogi datblygiad Porth y Gorllewin, Wrecsam.</t>
  </si>
  <si>
    <t>Cyffyrdd 45 - 46 yr M4</t>
  </si>
  <si>
    <t>I’w ariannu a’i gyflawni gan LlC</t>
  </si>
  <si>
    <t>Adnewyddu asedau a gwelliannau ar yr M4 rhwng Cyffyrdd 45 a 46. Rhan o’r rhaglen Adnewyddu Asedau Mawr.</t>
  </si>
  <si>
    <t>Y Gronfa Trafnidiaeth Ranbarthol</t>
  </si>
  <si>
    <t>2026-27</t>
  </si>
  <si>
    <t>Cyllid grant ar gyfer prosiectau trafnidiaeth Awdurdodau Lleol. Bydd dyraniadau'n seiliedig ar gais ar y cyd gan yr awdurdodau lleol ym mhob rhanbarth yng Nghymru, yn seiliedig ar y Cynlluniau Trafnidiaeth Rhanbarthol 5 mlynedd sydd wedi cael eu datblygu gan Gyd-bwyllgorau Corfforedig. Darperir arian cyfatebol gan Awdurdodau Lleol ar gyfer rhai dyfarniadau grant.</t>
  </si>
  <si>
    <t>Mae’r Gronfa Trafnidiaeth Ranbarthol wedi disodli grantiau trafnidiaeth presennol yr awdurdodau lleol, gan gynnwys y Gronfa Teithio Llesol, y Gronfa Trafnidiaeth Leol, y Gronfa Ffyrdd Gwydn, y Gronfa Trawsnewid Cerbydau Allyriadau Isel Iawn, Llwybrau Diogel mewn Cymunedau a Diogelwch ar y Ffyrdd.</t>
  </si>
  <si>
    <t>Datgarboneiddio bysiau</t>
  </si>
  <si>
    <t>2023-24</t>
  </si>
  <si>
    <t>2024-25</t>
  </si>
  <si>
    <t>Mae cyllid yn cael ei ddyrannu i Trafnidiaeth Cymru.</t>
  </si>
  <si>
    <t>Bydd y cyllid hwn yn gyllid trawsnewid i barhau i fireinio cynlluniau ar gyfer y rhwydwaith bysiau craidd a’r rhwydwaith bysiau ehangach ledled Cymru, gan brynu depos Traws Cymru a darparu’r cysylltiadau grid angenrheidiol ac offer gwefru a phrynu bysiau di-allyriadau ar gyfer fflydoedd bysiau gwasanaeth a Traws Cymru ledled Cymru.</t>
  </si>
  <si>
    <t>Rhaglen Trafnidiaeth Ranbarthol</t>
  </si>
  <si>
    <t>2025-26</t>
  </si>
  <si>
    <t xml:space="preserve">Bydd yn ariannu timau trafnidiaeth ar gyfer pedwar rhanbarth Cymru (Gogledd, Canolbarth, De-ddwyrain a De-orllewin). Bydd y gwaith hwn yn cefnogi’r gwaith o ddatblygu Cynlluniau Trafnidiaeth Rhanbarthol ar gyfer pob rhanbarth a bwrw ymlaen â’r gwaith o ddatblygu prosiectau blaenoriaeth. 
</t>
  </si>
  <si>
    <t>Metro De Cymru (Llinellau Craidd y Cymoedd)</t>
  </si>
  <si>
    <t>Mae rhaglen drawsnewid Llinellau Craidd y Cymoedd yn cynnwys trydaneiddio'r rheilffyrdd i Dreherbert, Aberdâr, Merthyr Tudful, Rhymni a Coryton. Bydd hyn yn golygu bod modd cyflwyno'r trenau tram trydan newydd sbon i'r llinellau hyn a chynyddu amlder y gwasanaeth. 
Cyrhaeddodd y rhaglen gerrig milltir sylweddol yn 2024, gan gynnwys y trenau trydan cyntaf erioed i deithwyr (Stadler Dosbarth 756) ar Linellau Craidd y Cymoedd a chyflwyno gwasanaethau hwyrach ac amlach fel rhan o'r newid i amserlenni ym mis Mehefin 2024 – wedi'i alluogi gan welliannau i’r seilwaith a fflyd newydd. Mae'r prif bethau sydd angen eu cyflawni o hyd yn cynnwys cyflwyno trenau tram Dosbarth 398 - a ddisgwylir o ddiwedd 2025 ymlaen - a 4 trên yr awr i flaenau’r cymoedd. 
Yn ogystal â’n gwariant cyfalaf ar Drawsnewid Llinellau Craidd y Cymoedd, mae gwariant refeniw ar gymhorthdal ar gyfer costau gweithredol ac ar gynnal a chadw asedau.</t>
  </si>
  <si>
    <t xml:space="preserve">Mynediad i Bawb - Rhaglen i wella hygyrchedd gorsafoedd ar Linellau Craidd y Cymoedd </t>
  </si>
  <si>
    <t>Mae TrC yn gwella hygyrchedd gorsafoedd, gan gynnwys pontydd troed hygyrch gyda lifftiau yng ngorsafoedd Caerffili, Cathays a Threfforest. Dyma gyfraniad Llywodraeth Cymru at raglen Mynediad i Bawb Llywodraeth y DU yn genedlaethol, ac mae naw gorsaf arall ar draws Cymru a’r Gororau yn cael eu huwchraddio mewn ffordd debyg o dan y rhaglen honno.</t>
  </si>
  <si>
    <t>Mae'r bont Mynediad i Bawb yng ngorsaf Trefforest wedi cael ei chwblhau a'i hagor i deithwyr ym mis Tachwedd 2024. 
Mae TrC yn gweithio gyda Phrifysgol Caerdydd i ddarparu pont droed hygyrch newydd yng ngorsaf Cathays, a fydd yn cysylltu ag adeilad Canolfan Bywyd y Myfyrwyr Prifysgol Caerdydd. Disgwylir i hyn gael ei gwblhau ym mlwyddyn ariannol 26/27.
Mae gwaith datblygu cynnar wedi cael ei wneud i ddarparu pont droed hygyrch newydd yng ngorsaf Caerffili.</t>
  </si>
  <si>
    <t>Canolfan Ragoriaeth Fyd-eang ar gyfer Rheilffyrdd</t>
  </si>
  <si>
    <t>Bydd £50m yn cael ei ariannu gan Lywodraeth Cymru ynghyd â £20m o gymorth grant gan Lywodraeth y DU.  Mae £250m o gyllid preifat yn hanfodol i gyflawni’r prosiect.  Mae grant pellach o £16m bellach wedi'i ymrwymo i bartneriaid (Rhwydwaith Ymchwil Diwydiant Rheilffyrdd y DU) i ddatblygu canolfan Ymchwil a Datblygu.</t>
  </si>
  <si>
    <t>Mae trafodaethau’n mynd rhagddynt gyda buddsoddwyr preifat posibl. Bydd y cam cyntaf yn cynnwys dolen profi seilwaith a cherbydau rheilffyrdd. Bydd cyflawni’r cam hwn yn galluogi Rheilffyrdd y DU i gyflwyno arloesedd newydd mewn cyflwr sy’n barod ar gyfer y rhwydwaith yn llawer cyflymach na’r hyn sy’n bosibl ar hyn o bryd ac yn galluogi cyfrannu’n llawn at yr agenda datgarboneiddio. Nod y safle yw gweithredu ar sail Sero Net</t>
  </si>
  <si>
    <t>Cledrau Croesi Caerdydd</t>
  </si>
  <si>
    <t>Cyllid cyfunol rhwng cyllid Ffyniant Bro i Gyngor Caerdydd a Llywodraeth Cymru</t>
  </si>
  <si>
    <t xml:space="preserve">Bydd Cam 1a Cledrau Croesi Caerdydd yn darparu cyswllt trên tram o ochr ddeheuol gorsaf Caerdydd Canolog i orsaf Bae Caerdydd drwy linell y Bae. Mae hyn yn cael ei arwain gan TrC ar ran Cyngor Caerdydd, sydd wedi cael £50m o gyllid Ffyniant Bro ar gyfer y prosiect. Mae Llywodraeth Cymru wedi ymrwymo i ddarparu £50m o arian cyfatebol - yn amodol ar gymeradwyo'r achos busnes. Disgwylir fersiwn ddrafft o'r Achos Busnes Llawn ddechrau 2025. </t>
  </si>
  <si>
    <t>Rhaglen Gwelliannau Caerdydd Canolog</t>
  </si>
  <si>
    <t>Cyllid cyfunol rhwng Llywodraeth Cymru, yr Adran Drafnidiaeth, Prifddinas-Ranbarth Caerdydd</t>
  </si>
  <si>
    <t xml:space="preserve">Mae Rhaglen Gwelliannau Caerdydd Canolog yn cael ei harwain gan TrC a bydd yn uwchraddio gorsaf Caerdydd Canolog i wella profiad teithwyr, gwella gwydnwch gweithredol a darparu ar gyfer twf yn y galw yn yr orsaf yn y dyfodol. Cafodd yr Achos Busnes Llawn ei dderbyn ym mis Rhagfyr 2024 ac mae'n cael ei asesu ar hyn o bryd. Mae'r prosiect yn ceisio sicrhau cymeradwyaeth i'r achos busnes - a rhyddhau cyllid cyflawni.
</t>
  </si>
  <si>
    <t>Porth y Gogledd</t>
  </si>
  <si>
    <t>Ariennir gan Lywodraeth Cymru.</t>
  </si>
  <si>
    <t>Cwblhau camau 2 a 3 (o 3) gwaith adeiladu ffordd a fydd yn agor safle Porth y Gogledd (datblygiad masnachol 220 erw) fel estyniad i Barth Menter Parc Diwydiannol Glannau Dyfrdwy.</t>
  </si>
  <si>
    <t>Atodiad 2 – Piblinell Prosiectau Awdurdodau Lleol Cymru</t>
  </si>
  <si>
    <t xml:space="preserve">Blaenau Gwent                                                                                                                                         </t>
  </si>
  <si>
    <t>£5.54m o gyfraniad cyllid cyfalaf Cyngor Bwrdeistref Sirol Blaenau Gwent yn seiliedig ar gyfran y boblogaeth o gyfanswm cyfraniad ALlau o £120m.</t>
  </si>
  <si>
    <t>Cyfanswm Bargen Ddinesig Prifddinas-Ranbarth Caerdydd (ac eithrio’r Metro) yw £495m ac mae’n cwmpasu deg ALl, gyda Chyngor Caerdydd yn Awdurdod Arweiniol. Mae £375m o gyllid wedi cael ei ymrwymo gan Lywodraeth y DU, a bydd £120m yn dod gan y deg ALl. Mae Prosiectau a Rhaglenni wrthi'n cael eu datblygu.</t>
  </si>
  <si>
    <t>Rhaglen Cymunedau Dysgu Cynaliadwy - (Rhagolwg i’r Dyfodol o Oes Gyfan y Cynllun 2020 i 2025)</t>
  </si>
  <si>
    <t>Cyllid ALl a LlC – Cyflawni’n parhau. Cyfanswm cyllid LlC yw £43m.</t>
  </si>
  <si>
    <t>Lleoliad: Amrywiol ledled y Fwrdeistref.</t>
  </si>
  <si>
    <t>Academi Sgiliau'r Dyfodol - HiVE</t>
  </si>
  <si>
    <t>£3.35m LlC a £9.36m Cronfa Ffyniant Bro (LUF) Llywodraeth y DU</t>
  </si>
  <si>
    <t>Adnewyddu hen adeilad Monwell-Hankinson yng Nglynebwy i greu academi sgiliau’r dyfodol mewn partneriaeth â Choleg Gwent</t>
  </si>
  <si>
    <t>Menter Benthyca Llywodraeth Leol - Priffyrdd</t>
  </si>
  <si>
    <t>2026/2027</t>
  </si>
  <si>
    <t>Menter Benthyca Llywodraeth Leol - Benthyca</t>
  </si>
  <si>
    <t>Gwelliannau i'r seilwaith priffyrdd</t>
  </si>
  <si>
    <t>Gwaith ar y Seilwaith Priffyrdd</t>
  </si>
  <si>
    <t>2029/2030</t>
  </si>
  <si>
    <t>£3.2m Cyngor Bwrdeistref Sirol Blaenau Gwent</t>
  </si>
  <si>
    <t>Ategu Menter Benthyca Llywodraeth Leol - Priffyrdd a pharhau i fuddsoddi yn seilwaith Priffyrdd y Cyngor.</t>
  </si>
  <si>
    <t>Cynllun Cyfnewid y Fflyd Gwastraff ac Ailgylchu</t>
  </si>
  <si>
    <t>2028/2029</t>
  </si>
  <si>
    <t>Cyllid Cyfrifoldeb Estynedig Cynhyrchwyr</t>
  </si>
  <si>
    <t xml:space="preserve">Buddsoddi i gyfnewid y Fflyd Gwastraff ac Ailgylchu </t>
  </si>
  <si>
    <t>Datblygiadau Gorsafoedd Trosglwyddo Gwastraff</t>
  </si>
  <si>
    <t>Datblygiad Seilwaith mewn Gorsaf Trosglwyddo Gwastraff a Chanolfan Ailgylchu</t>
  </si>
  <si>
    <t>Mae’r awdurdod lleol yn rhoi Grantiau Cyfleusterau i Bobl Anabl i helpu i dalu am gostau addasu cartrefi i ddiwallu anghenion unigolion anabl.  Y pwrpas yw gwneud cartrefi'n fwy hygyrch a diogel i breswylwyr anabl. Mae hyn yn gallu cynnwys addasiadau fel lledu drysau, gosod rampiau, gosod lifftiau grisiau, neu addasu ystafelloedd ymolchi ac ati.</t>
  </si>
  <si>
    <t>Pen-y-bont ar Ogwr</t>
  </si>
  <si>
    <t>Rhaglen Cymunedau Dysgu Cynaliadwy – Band B</t>
  </si>
  <si>
    <t>£43.75m ALl, £77.59m LlC</t>
  </si>
  <si>
    <t>Datblygu pedair Ysgol Gynradd ac un Ysgol Anghenion Arbennig ar draws y fwrdeistref. Aros am gadarnhad o gyllid ychwanegol gan Lywodraeth Cymru i alluogi bwrw ymlaen â phob cynllun.</t>
  </si>
  <si>
    <t>Cynlluniau Priffyrdd Ysgolion Band B</t>
  </si>
  <si>
    <t>£3.40m ALl</t>
  </si>
  <si>
    <t>Gwelliannau i briffyrdd sy’n gysylltiedig â’r ysgolion newydd.</t>
  </si>
  <si>
    <t xml:space="preserve">Ysgol Gynradd Coety </t>
  </si>
  <si>
    <t>£2.60m ALl</t>
  </si>
  <si>
    <t>Adeiladu estyniad i Ysgol Gynradd Coety</t>
  </si>
  <si>
    <t>Cyllid ALl £11.33m yn seiliedig ar gyfran y boblogaeth o gyfanswm cyfraniad ALl o £120m</t>
  </si>
  <si>
    <t>Mae’r Fargen Ddinesig yn rhaglen y cytunwyd arni yn 2016 rhwng Llywodraeth y DU, Llywodraeth Cymru a deg awdurdod lleol De-ddwyrain Cymru i sicrhau twf economaidd sylweddol yn y rhanbarth drwy fuddsoddiad, uwchsgilio a gwell cysylltedd ffisegol a digidol.  Cyfanswm y Fargen Ddinesig (ac eithrio’r Metro) yw £495m ac mae’n cwmpasu deg awdurdod lleol gyda Chyngor Caerdydd yn awdurdod arweiniol.  Mae Llywodraeth y DU wedi ymrwymo i werth £375m o gyllid a £120m gan y deg Awdurdod Lleol.</t>
  </si>
  <si>
    <t>Prydau Ysgol am Ddim</t>
  </si>
  <si>
    <t>£3.70m LlC</t>
  </si>
  <si>
    <t>Adnewyddu ceginau ysgol i gefnogi'r gwaith o gyflwyno Prydau Ysgol am Ddim.</t>
  </si>
  <si>
    <t xml:space="preserve">Adnewyddu Priffyrdd </t>
  </si>
  <si>
    <t>£2.00m ALl</t>
  </si>
  <si>
    <t>Cynnal a chadw’r rhwydwaith priffyrdd ar draws y fwrdeistref.</t>
  </si>
  <si>
    <t>Adnewyddu Priffyrdd - Menter Benthyca Llywodraeth Leol</t>
  </si>
  <si>
    <t>£4.85m ALl Menter Benthyca Llywodraeth Leol</t>
  </si>
  <si>
    <t>Ardaloedd Chwarae Cymunedol</t>
  </si>
  <si>
    <t>£4.30m ALl</t>
  </si>
  <si>
    <t>Adnewyddu Ardaloedd Chwarae Plant ar draws y fwrdeistref.</t>
  </si>
  <si>
    <t>Adfywio Porthcawl</t>
  </si>
  <si>
    <t>£3.25m ALl</t>
  </si>
  <si>
    <t>Adfywio ym Mhorthcawl.</t>
  </si>
  <si>
    <t>Ystâd Ddiwydiannol Ffordd Ewenni</t>
  </si>
  <si>
    <t>£3.5m Cyllid y Fargen Ddinesig</t>
  </si>
  <si>
    <t>Ailddatblygu Ystâd Ddiwydiannol Ffordd Ewenni ar gyfer gwaith ar y seilwaith a gwaith adfer angenrheidiol.</t>
  </si>
  <si>
    <t>Rhaglen Arbed Ynni Cymunedau Cam 1</t>
  </si>
  <si>
    <t>£0.85m ALl, £2.65m LlC</t>
  </si>
  <si>
    <t>Gwaith adfer i eiddo yng Nghaerau.</t>
  </si>
  <si>
    <t>Y Gronfa Ffyniant Gyffredin</t>
  </si>
  <si>
    <t>£6.73m Cronfa Ffyniant Gyffredin Llywodraeth y DU</t>
  </si>
  <si>
    <t>Amrywiaeth o gynlluniau sy’n datblygu cymunedau lleol ac yn cefnogi busnesau lleol.</t>
  </si>
  <si>
    <t>Pafiliwn y Grand Porthcawl</t>
  </si>
  <si>
    <t>£5.87m ALl, £18.0m cyllid Ffyniant Bro Lywodraeth y DU, £1.5m Cyngor Celfyddydau Cymru</t>
  </si>
  <si>
    <t>Ailddatblygu Pafiliwn y Grand i ddarparu gofod estynedig a gwell ar gyfer y celfyddydau, lletygarwch a gweithdai.</t>
  </si>
  <si>
    <t>Cronfa Effaith Balchder Bro</t>
  </si>
  <si>
    <t>£3m o gyllid Llywodraeth y DU</t>
  </si>
  <si>
    <t>Amrywiaeth o gynlluniau i wella mannau cymunedol, i wella'r amgylchedd ffisegol mewn mannau cyhoeddus ac i adfywio'r stryd fawr a chanol trefi er mwyn hybu gweithgarwch economaidd</t>
  </si>
  <si>
    <t>Disodli’r Fflyd Ailgylchu</t>
  </si>
  <si>
    <t>£9.11m ALl</t>
  </si>
  <si>
    <t>Rhaglen dreigl i ddisodli’r fflyd ailgylchu bresennol.</t>
  </si>
  <si>
    <t>Cyfanswm Gwerth y Cynllun (amc £m)</t>
  </si>
  <si>
    <t>Caerffili</t>
  </si>
  <si>
    <t>Cyfrif Refeniw Tai - Safon Ansawdd Tai Cymru 2023</t>
  </si>
  <si>
    <t>Cyllid ALl (Cyfrif Refeniw Tai) 80%/Grant (Lwfans Atgyweiriadau Mawr) 20%</t>
  </si>
  <si>
    <t>Sicrhau bod cartrefi cymdeithasol yng Nghymru yn cyrraedd Safon Ansawdd Tai Cymru 2023. Rhaglen dreigl, mae’r ffigur ar gyfer 5 mlynedd</t>
  </si>
  <si>
    <t>Cyfrif Refeniw Tai – Adeiladau Newydd</t>
  </si>
  <si>
    <t>Cyllid ALl (HRA)/ Grant LlC/Benthyciadau.</t>
  </si>
  <si>
    <t>Y cynnig presennol yn unol â Chynllun Busnes HRA 25/26 yw adeiladu 502 o unedau newydd dros y 5 blynedd nesaf</t>
  </si>
  <si>
    <t xml:space="preserve">Caerffili </t>
  </si>
  <si>
    <t>Addysg - Ysgol Gynradd Llancaeach/Llanfabon</t>
  </si>
  <si>
    <t>2024</t>
  </si>
  <si>
    <t>2028</t>
  </si>
  <si>
    <t>Cynhaliwyd proses dendro dau gam. Nodwyd y contractwr a ffafrir ar gyfer y cam cyntaf sef y cysyniad a’r dyluniad.</t>
  </si>
  <si>
    <t>Addysg - Ysgol Gynradd Plasyfelin</t>
  </si>
  <si>
    <t>Cynhaliwyd proses dendro dau gam. Nodwyd y contractwr a ffafrir ar gyfer y cam cyntaf sef y cysyniad a’r dyluniad</t>
  </si>
  <si>
    <t>Addysg - Canolfan i Ddysgwyr Agored i Niwed</t>
  </si>
  <si>
    <t>2023</t>
  </si>
  <si>
    <t>2025</t>
  </si>
  <si>
    <t>Bron â gorffen</t>
  </si>
  <si>
    <t>Gwasanaethau Cymdeithasol-Cyfleuster Seibiant</t>
  </si>
  <si>
    <t>Cyllid ALl</t>
  </si>
  <si>
    <t xml:space="preserve">Cytunwyd ar y safle a’r cyllid. </t>
  </si>
  <si>
    <t>Addysg - Ysgol y Lawnt/Rhymni Uchaf</t>
  </si>
  <si>
    <t>Adeilad newydd dau ddiben i gartrefu ysgolion cyfrwng Cymraeg a Saesneg. Ymgyngoriadau cychwynnol wedi’u cwblhau.</t>
  </si>
  <si>
    <t>Canolfan Lles Caerffili (rhan o Gaerffili 2035)</t>
  </si>
  <si>
    <t>Wedi’i ariannu gan £20m cais Cronfa Ffyniant Bro a £10.6 Cyllid ALl</t>
  </si>
  <si>
    <t>wrthi'n cael ei hadeiladu</t>
  </si>
  <si>
    <t>Van Road, Lliniaru Llifogydd </t>
  </si>
  <si>
    <t xml:space="preserve">Cynllun lliniaru llifogydd yn Van Road, Caerffili. ​ </t>
  </si>
  <si>
    <t>Strategaeth Leol ar gyfer Rheoli Perygl Llifogydd</t>
  </si>
  <si>
    <t>Grant LlC a chyllid ALl</t>
  </si>
  <si>
    <t>Strategaeth Gwastraff</t>
  </si>
  <si>
    <t>Grant LlC a chyllid ALl/Benthyciadau</t>
  </si>
  <si>
    <t>Cyfleuster ailgylchu newydd a cherbydau i symud i wasanaeth Glasbrint LlC ar gyfer casglu gwastraff ac ailgylchu.</t>
  </si>
  <si>
    <t>Caerdydd</t>
  </si>
  <si>
    <t>Gwasanaeth Cyfleusterau i Bobl Anabl (ac eithrio Tai Cyhoeddus)</t>
  </si>
  <si>
    <t>Awdurdod Lleol (ALl) £25.7m / Llywodraeth Cymru (LlC) £0.6m – Contractwyr Fframwaith.</t>
  </si>
  <si>
    <t>Darparu addasiadau fel cawodydd, lifftiau grisiau ac addasiadau mewnol i alluogi'r derbynnydd i fyw'n annibynnol yn ei gartref ei hun.</t>
  </si>
  <si>
    <t>Adfywio Lleol wedi’i Dargedu</t>
  </si>
  <si>
    <t>ALl £4.1m – Contractwyr Fframwaith.</t>
  </si>
  <si>
    <t>Adfywio Canolfan Ardal Leol, gosod gatiau, adfywio ystadau tai, cynlluniau adfywio cymdogaeth.</t>
  </si>
  <si>
    <t>Adnewyddu ac Addasrwydd Asedau Eiddo - Ysgolion</t>
  </si>
  <si>
    <t>ALl £25m – Fframwaith/Rheoli Cyfleusterau Mewnol.</t>
  </si>
  <si>
    <t xml:space="preserve">Mynd i’r afael â chyflwr y stoc eiddo yn y Cyngor yn unol â chynlluniau Rheoli Asedau’r Gyfarwyddiaeth a gwaith blaenoriaethol. </t>
  </si>
  <si>
    <t>Rhoi wyneb newydd ar Briffyrdd a Throedffyrdd</t>
  </si>
  <si>
    <t xml:space="preserve">ALl £20.3m / LlC Menter Benthyca Llywodraeth Leol £5m – Contractwyr Fframwaith. </t>
  </si>
  <si>
    <t>Dyraniad ar gyfer ail wyneb ac ailadeiladu priffyrdd a throedffyrdd, gan gynnwys ymdrin â chyflwr gwreiddiau coed a thyllau coed ar droedffyrdd a sefydlu cyrbiau isel.</t>
  </si>
  <si>
    <t>Goleuadau Stryd gan gynnwys Effeithlonrwydd ynni</t>
  </si>
  <si>
    <t>ALl £3.3m – Contractwyr Allanol.</t>
  </si>
  <si>
    <t>Adnewyddu colofnau, adnewyddu goleuadau preswyl LED a gwaith trydanol fel rhan o’r cynllun Rheoli Asedau Seilwaith Priffyrdd.</t>
  </si>
  <si>
    <t>Strwythurau Priffyrdd</t>
  </si>
  <si>
    <t>ALl £6m – Contractwyr Allanol fesul prosiect oherwydd gofynion arbenigol.</t>
  </si>
  <si>
    <t xml:space="preserve">Cryfhau neu ddisodli pontydd, cwlfertau a strwythurau priffyrdd is-safonol fel rhan o gynllun Rheoli Asedau Seilwaith Priffyrdd. </t>
  </si>
  <si>
    <t>Rheoli Traffig, Trafnidiaeth Gyhoeddus, Telemateg, Beicio a Theithio Llesol.</t>
  </si>
  <si>
    <t>ALl £19.1m / LlC £7.7m / Cyfraniadau Cynllunio £25.1m – Contractwyr fframwaith.</t>
  </si>
  <si>
    <t>Gwelliannau strategol a lleol i’r rhwydwaith, gan gynnwys gwelliannau i ddiogelwch cyffyrdd a cherddwyr, gan ganolbwyntio ar sicrhau arian cyfatebol. Mae angen adnewyddu seilwaith Telemateg er mwyn parhau i weithredu’r twnnel a’r seilwaith cludo. Cyfnewidfa fysiau newydd yng Ngorllewin y Ddinas, a dylunio a gweithredu cynlluniau blaenoriaeth ar gyfer trafnidiaeth, beicio, diogelwch ac ansawdd aer. Lles cynllunio (S106) Cyfraniadau at fannau agored, trafnidiaeth, tir cyhoeddus a chyfleusterau cymunedol.</t>
  </si>
  <si>
    <t>Adnewyddu Asedau Eiddo – Heb fod yn Ysgolion</t>
  </si>
  <si>
    <t>ALl £10.3m – Defnyddio’r adain Rheoli Cyfleusterau Mewnol yn bennaf.</t>
  </si>
  <si>
    <t>Mynd i’r afael â chyflwr y stoc eiddo nad ydynt yn Ysgolion yn y Cyngor, yn unol â chynlluniau Rheoli Asedau’r Gyfarwyddiaeth a gwaith blaenoriaethol.</t>
  </si>
  <si>
    <t>Adnewyddu TGCh</t>
  </si>
  <si>
    <t>ALl £3m – Contractwyr Allanol/staff mewnol fesul prosiect.</t>
  </si>
  <si>
    <t>Adnewyddu caledwedd sy’n methu/nad yw’n cydymffurfio ar gyfer systemau corfforaethol.</t>
  </si>
  <si>
    <t>Rhaglen Cymunedau Dysgu Cynaliadwy Band B</t>
  </si>
  <si>
    <t>ALl £87.9m / LlC £84.9m fesul cyfradd ymyrraeth – Amcangyfrif o gyfanswm y cwmpas costau. Fframweithiau.</t>
  </si>
  <si>
    <t xml:space="preserve">Cyllid Band B LlC (yn amodol ar gymeradwyaeth) a chyllid y cynghorau eu hunain ar gyfer amrywiaeth o gynlluniau i wella cyfleusterau a seilwaith ysgolion yng Nghaerdydd. </t>
  </si>
  <si>
    <t>Erydu Arfordirol a Pherygl Llifogydd</t>
  </si>
  <si>
    <t>ALl £13m / LlC Menter Benthyca Llywodraeth Leol £25m yn amodol ar gymeradwyaeth.</t>
  </si>
  <si>
    <t>Cynlluniau risg llifogydd bach ac arian cyfatebol tuag at gynllun i reoli perygl llifogydd ac erydu yn aber Afon Rhymni – Mae’r gwaith gweithredu yn amodol ar ddylunio, amcangyfrifon o gyfanswm y gost a dyfarnu grant Llywodraeth Cymru yn llwyddiannus.</t>
  </si>
  <si>
    <t>Cynlluniau Bach Un Blaned</t>
  </si>
  <si>
    <t>ALl £2.2m – Contractwyr Allanol/Staff mewnol fesul prosiect.</t>
  </si>
  <si>
    <t>Buddsoddi mewn cynlluniau llai i gefnogi’r strategaeth. Blaenoriaethau ar gyfer gwariant cyfalaf ac arian cyfatebol ar gyfer grantiau allanol i’w rheoli o fewn y dyraniad yn unol â phroses lywodraethu y cytunwyd arni.</t>
  </si>
  <si>
    <t>Cyfleusterau Ailgylchu, Atgyweirio ac Ailddefnyddio Newydd</t>
  </si>
  <si>
    <t>Archwilio opsiynau yng Ngogledd y ddinas a chaffael unrhyw dir angenrheidiol ar gyfer cyfleusterau newydd ar gyfer Ailgylchu, Atgyweirio ac Ailddefnyddio Gwastraff Cartref mewn partneriaeth â’r trydydd sector.</t>
  </si>
  <si>
    <t>Cyfraniad tuag at yr Arena a balans caffael y safle</t>
  </si>
  <si>
    <t>ALl £193.3m – Contractwyr Allanol.</t>
  </si>
  <si>
    <t>Arena Dan Do newydd, galluogi ac adeiladu.</t>
  </si>
  <si>
    <t>Strategaeth Ddiwydiannol ac Adfywio Dwyrain Caerdydd</t>
  </si>
  <si>
    <t>ALl £1.5m – Contractwyr Allanol / Partner Datblygu.</t>
  </si>
  <si>
    <t>Pont newydd a chyswllt ffordd rhwng stad Llanrhymni a'r A48, a gweithio mewn partneriaeth â chyrff allanol tuag at adnewyddu a datblygu canolfan hamdden Pentwyn a chaeau chwaraeon awyr agored newydd.</t>
  </si>
  <si>
    <t>Storfa Offer ar y Cyd a Chanolfan Lesiant Amlddisgyblaethol ar gyfer Byw’n Annibynnol</t>
  </si>
  <si>
    <t>ALl £9.5m / LlC £5m - Contractwyr Allanol.</t>
  </si>
  <si>
    <t xml:space="preserve">Warws gyfunol ar gyfer y Gwasanaeth Offer ar y Cyd ynghyd â thîm Gwasanaethau Byw'n Annibynnol o ddarpariaeth ac adnoddau aml-wasanaeth wedi'u cydleoli i ffurfio Canolfan Llesiant Byw'n Annibynnol.   </t>
  </si>
  <si>
    <t>Argae Parc y Rhath</t>
  </si>
  <si>
    <t>ALl £4.3m – Contractwyr Fframwaith.</t>
  </si>
  <si>
    <t>Gwaith yr ystyrir ei fod yn ofynnol fel rhan o Ddeddf Cronfeydd Dŵr 1975 yn dilyn adroddiad arolygu a gofynion Cyfoeth Naturiol Cymru. Yn amodol ar arfarnu opsiynau.</t>
  </si>
  <si>
    <t>ALl £13.2m – Contractwyr Fframwaith.</t>
  </si>
  <si>
    <t>Ymrwymiad y Cyngor i Fargen Ddinesig Prifddinas-Ranbarth Caerdydd, cost cyflawni hyd nes y derbynnir grant a benthyciad ar gyfer y Gronfa Tai i Fusnesau Bach a Chanolig</t>
  </si>
  <si>
    <t>Awdurdod Harbwr</t>
  </si>
  <si>
    <t>LlC £4.2m – Contractwyr Fframwaith.</t>
  </si>
  <si>
    <t>Rhaglen adnewyddu asedau hanfodol ac asedau nad ydynt yn hanfodol.</t>
  </si>
  <si>
    <t>Adnewyddu Cerbydau</t>
  </si>
  <si>
    <t>ALl £4.2m – Contractwyr Allanol.</t>
  </si>
  <si>
    <t>Adnewyddu fflyd cerbydau.</t>
  </si>
  <si>
    <t>Strategaeth Swyddfa Graidd – Swyddfeydd Newydd y Cyngor</t>
  </si>
  <si>
    <t>ALl £80.3m – Contractwyr Fframwaith.</t>
  </si>
  <si>
    <t>Mae Swyddfeydd y Cyngor yn rhan annatod o’r gwaith o adfywio Glanfa’r Iwerydd.</t>
  </si>
  <si>
    <t>Hwb Ieuenctid Canol y Ddinas</t>
  </si>
  <si>
    <t>ALl £2.0m – Contractwyr Fframwaith.</t>
  </si>
  <si>
    <t>Cyfrannu at greu hwb ieuenctid amlasiantaethol, yn amodol ar gadarnhau'r safle, adroddiad Cabinet ac achos busnes.</t>
  </si>
  <si>
    <t xml:space="preserve">Adnewyddu Neuadd y Ddinas </t>
  </si>
  <si>
    <t>ALl £13.1m / LlC £6m - Contractwyr Allanol.</t>
  </si>
  <si>
    <t>Gwaith blaenoriaethol i liniaru’r risg o gau heb ei gynllunio gan gynnwys gwaith mecanyddol, trydanol ac effeithlonrwydd ynni.</t>
  </si>
  <si>
    <t>Tai Cyhoeddus</t>
  </si>
  <si>
    <t>ALl £406.8m, Grant a Chyfraniadau LlC £287.6m – Contractwyr Allanol a gwasanaeth Cynnal a Chadw Tai.</t>
  </si>
  <si>
    <t>Buddsoddi mewn adfywio stadau, ailfodelu stoc, cynnal Safonau Ansawdd Tai Cymru a rhaglen adeiladu tai newydd.</t>
  </si>
  <si>
    <t>Adfer Marchnad Caerdydd Canolog</t>
  </si>
  <si>
    <t>ALl £0.5m / Cronfa Treftadaeth y Loteri Genedlaethol £1.7m / Grant £1.5m LlC a Benthyciad LlC £1.5m - Contractwyr Fframwaith.</t>
  </si>
  <si>
    <t>Buddsoddi yng ngwead yr adeilad i wella edrychiad, mynd i’r afael â materion strwythurol hysbys, a gwneud yr adeilad yn fwy deniadol yn fasnachol.</t>
  </si>
  <si>
    <t>Crossrail Caerdydd</t>
  </si>
  <si>
    <t>Grant Llywodraeth y DU o £45m / Grant Llywodraeth Cymru £50m.</t>
  </si>
  <si>
    <t>Grant Llywodraeth y DU i gael arian cyfatebol gan LlC £50m at y prosiect.</t>
  </si>
  <si>
    <t>Grant Cyfarwyddyd Ansawdd Aer</t>
  </si>
  <si>
    <t>LlC £7.2m – Contractwyr Allanol.</t>
  </si>
  <si>
    <t>Mwy o drafnidiaeth yng nghanol y ddinas a mesurau teithio llesol i wella ansawdd aer yn Heol y Castell a’r cyffiniau.</t>
  </si>
  <si>
    <t>Darpariaeth Seibiant i Blant</t>
  </si>
  <si>
    <t>ALl £2.8m – Contractwyr Fframwaith.</t>
  </si>
  <si>
    <t>Gofynion yn seiliedig ar asesiad o wasanaethau seibiant i blant yn Nhŷ Storrie i gysoni darpariaeth y gwasanaeth ag anghenion pobl ifanc.</t>
  </si>
  <si>
    <t>Cynllun Benthyciadau i Ddatblygwyr ar gyfer Diogelwch Adeiladau Cymru</t>
  </si>
  <si>
    <t>LlC £20m – Contractwyr Allanol.</t>
  </si>
  <si>
    <t>Cynllun benthyciadau datblygwyr a gymeradwywyd gan y Cabinet ym mis Mai 2023 i fynd i’r afael â diogelwch adeiladau ledled Cymru mewn adeiladau penodol yn unol â chytundeb Partneriaeth Llywodraeth Cymru.</t>
  </si>
  <si>
    <t>Ailosod 4 - Ôl-osod Mesurau Effeithlonrwydd Ynni Eiddo</t>
  </si>
  <si>
    <t>ALl £4.8m – Contractwyr Allanol.</t>
  </si>
  <si>
    <t>Camau ôl-osod ynni pellach i adeiladau'r Cyngor, yn amodol ar ddatblygu cynigion a chymeradwyaeth gradd buddsoddi manwl.</t>
  </si>
  <si>
    <t>Conwy</t>
  </si>
  <si>
    <t>Gofal Plant – Cynllun Grantiau Bach</t>
  </si>
  <si>
    <t>£2.19m Grant LlC</t>
  </si>
  <si>
    <t>Lleoliad: Ledled y sir</t>
  </si>
  <si>
    <t>Amddiffyn yr Arfordir – Splashpoint, Hen Golwyn</t>
  </si>
  <si>
    <t>£0.2m Benthyca ALl, £17.23m Grant RRF LlC, £0.6m Cyfraniad Dŵr Cymru, £2.6m Cyllid Ffyrdd Gwydn</t>
  </si>
  <si>
    <t>Lleoliad: Hen Golwyn.</t>
  </si>
  <si>
    <t>Rheoli Risg Arfordirol - Llanddulas i Fae Cinmel</t>
  </si>
  <si>
    <t>£2.420m Benthyca Darbodus a £14.121m Grant LlC</t>
  </si>
  <si>
    <t>Lleoliad: Arfordir Llanddulas i Fae Cinmel</t>
  </si>
  <si>
    <t>Rheoli Risgiau Arfordirol - Llandudno</t>
  </si>
  <si>
    <t>£0.780m Benthyca Darbodus a £4.42m Grant LlC</t>
  </si>
  <si>
    <t>Lleoliad: Llandudno</t>
  </si>
  <si>
    <t>Rheoli Risg Arfordirol - Llandrillo-yn-Rhos</t>
  </si>
  <si>
    <t>£17.325m LlC a £3.057m Benthyca ALl.</t>
  </si>
  <si>
    <t>Lleoliad: Llandrillo-yn-Rhos.</t>
  </si>
  <si>
    <t>Cronfa Allweddol Adfywio Cymunedol Conwy</t>
  </si>
  <si>
    <t>£4.59m y Gronfa Ffyniant Gyffredin, £0.044m Cyfraniadau Preifat</t>
  </si>
  <si>
    <t>Cyflwyno Addasiadau mewn Tai Sector Preifat 2022/23 - 2024/25</t>
  </si>
  <si>
    <t>£3.46m Benthyca ALl a £0.56m Grant Llywodraeth Cymru</t>
  </si>
  <si>
    <t>Lleoliad: Ledled y sir.</t>
  </si>
  <si>
    <t>Cynlluniau Lliniaru Llifogydd – Cam Adeiladu – Cynlluniau Cyfredol</t>
  </si>
  <si>
    <t>£0.669m Benthyca ALl a £4.356m Grant LlC</t>
  </si>
  <si>
    <t>Lleoliad: Stryd yr Eglwys, Dolwyddelan, Rhes Gethin, Betws y Coed. Llansannan, Llansannan, Ffordd Graiglwyd, Penmaenmawr, Bryn Helyg, Nant y Felin</t>
  </si>
  <si>
    <t>Grant Cynnal a Chadw Adeiladau Addysg</t>
  </si>
  <si>
    <t>£10.41m Grant LlC, £0.044m Benthyca</t>
  </si>
  <si>
    <t>Grantiau i Gefnogi Dysgwyr ag ADY</t>
  </si>
  <si>
    <t>£2.78m Grant LlC</t>
  </si>
  <si>
    <t>Datblygu Tai (gan gynnwys Cynllun Grant Tai Gwag). Tua 10% o gyllid CBSC a 90% i'w hawlio yn ôl gan Lywodraeth Cymru</t>
  </si>
  <si>
    <t>£2.869m Grant a £0.319m Arian Cyfatebol Benthyca ALl. Amserlen Cyflawni ac Alldro i’w cadarnhau</t>
  </si>
  <si>
    <t>Y Gronfa Ffyniant Bro</t>
  </si>
  <si>
    <t>£1.86m Benthyca Darbodus, £0.50m Arall a £18.612m Grant</t>
  </si>
  <si>
    <t>Cynllun Lleol ar gyfer Prosiectau Cyfalaf Natur</t>
  </si>
  <si>
    <t>Cynnal/Gwella Cyflwr y Rhwydwaith Ffyrdd Sirol 2022/23 - 2025/26</t>
  </si>
  <si>
    <t>£10.0m Benthyca ALl, £5.15m Menter Benthyca Llywodraeth Leol, £1.5m Cyllid Ffyrdd Gwydn</t>
  </si>
  <si>
    <t>Gorsaf Trosglwyddo Gwastraff Newydd a Chanolfan Swmpio Gofer</t>
  </si>
  <si>
    <t>£1.8 Benthyca â Chymorth, £2.7m Grant Llywodraeth Cymru.</t>
  </si>
  <si>
    <t>Lleoliad: I’w nodi.</t>
  </si>
  <si>
    <t>Rhaglen i Gryfhau Pontydd a Strwythurau Is-safonol – gan gynnwys y Rhaglen Cynnal a Chadw a Gosod Deunyddiau i Atal Erydu a Digwyddiadau Niweidiol 2022/23 - 2025/26</t>
  </si>
  <si>
    <t>£7m Benthyca ALl</t>
  </si>
  <si>
    <t>Darparu Caledwedd TG ar draws Gwasanaethau 2022/23 - 2025/26</t>
  </si>
  <si>
    <t>£2.22m Benthyca ALl</t>
  </si>
  <si>
    <t>Adnewyddu Goleuadau Stryd 2022/23 – 2025/26</t>
  </si>
  <si>
    <t>£2.9m Benthyca ALl.</t>
  </si>
  <si>
    <t>Rhaglen Adnewyddu Cerbydau a Pheiriannau 2022/23 - 2025/26</t>
  </si>
  <si>
    <t>Mae’r ALl yn benthyca £9.75m, £0.027m o Gronfa Wrth Gefn a Grant o £2.84m.</t>
  </si>
  <si>
    <t>Datgarboneiddio Canolfannau Hamdden a Venue Cymru</t>
  </si>
  <si>
    <t>£3.3m Grant LlC, £0.341m Benthyca, £0.017m Cronfeydd Wrth Gefn</t>
  </si>
  <si>
    <t>Lleoliad: Llandudno, Bae Colwyn ac Abergele</t>
  </si>
  <si>
    <t>Venue Cymru - Dyfodol Strategol</t>
  </si>
  <si>
    <t xml:space="preserve">£1m Cyngor Celfyddydau Cymru, £2m Trawsnewid Trefi </t>
  </si>
  <si>
    <t>Sir Ddinbych</t>
  </si>
  <si>
    <t>Rhaglen Cymunedau Dysgu Cynaliadwy Band B - Ysgol Uwchradd Dinbych</t>
  </si>
  <si>
    <t xml:space="preserve">LlC wedi cymeradwyo mewn egwyddor. LlC £16.6m, Cyngor Sir Ddinbych £7.5m. </t>
  </si>
  <si>
    <t>Rhaglen Cymunedau Dysgu Cynaliadwy Band B – Ysgol Pendref, y Rhyl</t>
  </si>
  <si>
    <t xml:space="preserve">LlC wedi cymeradwyo mewn egwyddor. LlC £9.1m, Cyngor Sir Ddinbych £4.1m. </t>
  </si>
  <si>
    <t>Rhaglen Cymunedau Dysgu Cynaliadwy Band B – Ysgol Bryn Collen ac Ysgol Gwernant, Llangollen</t>
  </si>
  <si>
    <t xml:space="preserve">LlC wedi cymeradwyo mewn egwyddor. LlC £4.2m, Cyngor Sir Ddinbych £2.3m. </t>
  </si>
  <si>
    <t>Rhaglen Cymunedau Dysgu Cynaliadwy Band B – Ysgol Plas Brondyffryn, Dinbych</t>
  </si>
  <si>
    <t>LlC wedi cymeradwyo mewn egwyddor. LlC £23.1m, Cyngor Sir Ddinbych £7.7m. Astudiaethau dichonoldeb ar waith</t>
  </si>
  <si>
    <t>Cyfalaf Cynnal a Chadw Ysgolion</t>
  </si>
  <si>
    <t>Gwaith parhaus. Cyllid Awdurdod Lleol £2.9m, LlC £1.2m</t>
  </si>
  <si>
    <t>Cynnal a Chadw Priffyrdd</t>
  </si>
  <si>
    <t>Mae'r rhaglen Cynnal a Chadw Priffyrdd yn cael ei hariannu'n rhannol gan Gyngor Sir Ddinbych ac yn cael ei hariannu'n rhannol gan fenthyca â chymorth Llywodraeth Cymru (Menter Benthyca Llywodraeth Leol)</t>
  </si>
  <si>
    <t xml:space="preserve">Ledled y sir </t>
  </si>
  <si>
    <t>Gwaith Adeiladu ar Amddiffyn yr Arfordir, Canol y Rhyl</t>
  </si>
  <si>
    <t xml:space="preserve">85% LlC, 15% ALl. </t>
  </si>
  <si>
    <t>Cynllun bron â gorffen Hydref 2025</t>
  </si>
  <si>
    <t>Gwaith Adeiladu ar Amddiffyn yr Arfordir, Canol Prestatyn</t>
  </si>
  <si>
    <t>85% LlC, 15% ALl.</t>
  </si>
  <si>
    <t>Cyfrif Refeniw Tai – Gwelliannau a Gynlluniwyd</t>
  </si>
  <si>
    <t>Rhaglen arfaethedig 2026/27 i 2029/30</t>
  </si>
  <si>
    <t xml:space="preserve">Cyfrif Refeniw Tai – Adeiladau Newydd </t>
  </si>
  <si>
    <t>Siediau halen yn depo Lon Parcwr a Chorwen</t>
  </si>
  <si>
    <t>Cyllid Darbodus Cyngor Sir Ddinbych £2.3m, grant heb ei neilltuo LlC £0.6m</t>
  </si>
  <si>
    <t xml:space="preserve">Rhuthun a Chorwen </t>
  </si>
  <si>
    <t>Siediau halen yn y depo ym Mharc Cinmel</t>
  </si>
  <si>
    <t>Benthyca darbodus Cyngor Sir Ddinbych £2.8m</t>
  </si>
  <si>
    <t>Bae Cinmel</t>
  </si>
  <si>
    <t>Darpariaeth Gofal Plant Ysgol y Llys</t>
  </si>
  <si>
    <t>Cyllid LlC</t>
  </si>
  <si>
    <t>Prestatyn</t>
  </si>
  <si>
    <t>Cyfalaf cynnal a chadw - dim ysgolion</t>
  </si>
  <si>
    <t>Ariennir gan Gyngor Sir Ddinbych- gwaith parhaus</t>
  </si>
  <si>
    <t>Y Gronfa Ffyniant Bro - Gorllewin Clwyd</t>
  </si>
  <si>
    <t>Y Gronfa Ffyniant Bro £11m, Cyngor Sir Ddinbych £1.0m</t>
  </si>
  <si>
    <t>Prosiectau amrywiol yng Ngorllewin Clwyd</t>
  </si>
  <si>
    <t>Y Gronfa Ffyniant Bro - Dyffryn Clwyd</t>
  </si>
  <si>
    <t>Ariennir gan y Gronfa Ffyniant Bro</t>
  </si>
  <si>
    <t>Prosiectau amrywiol yn Nyffryn Clwyd</t>
  </si>
  <si>
    <t>Sir y Fflint</t>
  </si>
  <si>
    <t>Atgyweirio a Chynnal a Chadw Adeiladau Ysgolion</t>
  </si>
  <si>
    <t>Awdurdod Lleol (ALl) £6.00m.</t>
  </si>
  <si>
    <t>Rhaglen barhaus tua £3m y flwyddyn i fynd i’r afael ag ôl-groniad mewn gofynion Atgyweirio a Chynnal a Chadw a Statudol/ Rheoleiddio mewn ysgolion.                                                                                                                            Lleoliad: Ledled y sir.</t>
  </si>
  <si>
    <t>Cynnal a Chadw Eiddo Corfforaethol</t>
  </si>
  <si>
    <t>ALl £2m.</t>
  </si>
  <si>
    <t>Rhaglen barhaus i fynd i’r afael â gwaith eiddo corfforaethol.                                                       Lleoliad: Ledled y sir.</t>
  </si>
  <si>
    <t>Theatr Clwyd</t>
  </si>
  <si>
    <t>ALl/LlC/CCC/Theatr Clwyd/Llywodraeth y DU £47.5m.</t>
  </si>
  <si>
    <t>Lleoliad: Yr Wyddgrug.</t>
  </si>
  <si>
    <t xml:space="preserve">B5129 – Mesurau Blaenoriaeth Bysiau Arfaethedig a Seilwaith Trafnidiaeth </t>
  </si>
  <si>
    <t>LlC £4.4m.</t>
  </si>
  <si>
    <t>Cylchfan Queensferry at Ffin Sir Ddinbych.</t>
  </si>
  <si>
    <t>Cyfleuster Archif ar y Cyd, Cyngor Sir y Fflint a Chyngor Sir Ddinbych</t>
  </si>
  <si>
    <t>ALl/Cronfa Dreftadaeth y Loteri Genedlaethol</t>
  </si>
  <si>
    <t>Y cynnig yw codi adeilad newydd i gartrefu archifau ffisegol a gweithrediadau gwasanaeth newydd ar gyfer y ddau Gyngor. Cyllid grant i’w gadarnhau. Lleoliad: Yr Wyddgrug.</t>
  </si>
  <si>
    <t xml:space="preserve">Sir y Fflint </t>
  </si>
  <si>
    <t>Rheoli Asedau Priffyrdd</t>
  </si>
  <si>
    <t>ALl £5m/LlC £5.7m</t>
  </si>
  <si>
    <t>Rhaglen Barhaus. Rhoddir swm o’r neilltu bob blwyddyn mewn perthynas â rheoli asedau Priffyrdd. Mae Menter Benthyca Llywodraeth Leol wedi cael ei chyflwyno ar gyfer 2025-26/2026-27 gan roi cyfanswm o £5.7m dros y ddwy flynedd.</t>
  </si>
  <si>
    <t>Ailfodelu ac Adnewyddu yn Ysgol Gynradd Drury, Bwcle</t>
  </si>
  <si>
    <t>ALl/LlC</t>
  </si>
  <si>
    <t xml:space="preserve">Mae’n rhan o’r rhaglen Cymunedau Dysgu Cynaliadwy </t>
  </si>
  <si>
    <t>Seilwaith Rhwydweithio a Wi-fi Ysgolion</t>
  </si>
  <si>
    <t>ALl</t>
  </si>
  <si>
    <t>Adnewyddu offer di-wifr a fydd yn cyrraedd diwedd ei oes ddefnyddiol yn 2025/26.</t>
  </si>
  <si>
    <t>Ardal Saltney a Brychdyn (Y Sector Cynradd)</t>
  </si>
  <si>
    <t>Mae’n rhan o’r rhaglen Cymunedau Dysgu Cynaliadwy.</t>
  </si>
  <si>
    <t>Ardal Saltney a Brychdyn (Sector Uwchradd)</t>
  </si>
  <si>
    <t>Lleoliad: Saltney</t>
  </si>
  <si>
    <t>Datblygu Gofal Preswyl i Blant</t>
  </si>
  <si>
    <t>LlC</t>
  </si>
  <si>
    <t>Dyraniad i ehangu gofal preswyl i blant mewnol Sir y Fflint.</t>
  </si>
  <si>
    <t>Grant Cyfleusterau i Bobl Anabl</t>
  </si>
  <si>
    <t>Dyraniad ar gyfer addasiadau sy’n galluogi preswylwyr i barhau i fyw’n annibynnol yn eu cartrefi eu hunain.</t>
  </si>
  <si>
    <t>Gwaith Lleihau Carbon yn Ysgol Gynradd Penarlâg ac Ysgol Gynradd Southdown.</t>
  </si>
  <si>
    <t>LlC/ALl</t>
  </si>
  <si>
    <t>Dyraniad Grant Gwres Carbon Isel 2025/26</t>
  </si>
  <si>
    <t>Gwynedd</t>
  </si>
  <si>
    <t>Bydd LlC yn talu tua 65% o gyfanswm cost y cynllun.</t>
  </si>
  <si>
    <t>Mae Rhaglen Cymunedau Dysgu Cynaliadwy Band B yn buddsoddi mewn prosiectau strategol ar draws yr ystad ysgolion ym mhob ardal Awdurdod Lleol (ALl). Dangosir ffigurau ar gyfer cyfnod o dair blynedd 2025-28. Lleoliad: Ledled y sir.</t>
  </si>
  <si>
    <t>Y Strategaeth Dai</t>
  </si>
  <si>
    <t>ALl £28.5m – penodwyd contractwyr unigol ar gyfer gwahanol gynlluniau a phecynnau gwaith.</t>
  </si>
  <si>
    <t>Rhaglen Dreigl o £2.5m y flwyddyn fel arfer. Mae cynlluniau sawl blwyddyn flaenorol wedi cael eu hailbroffilio. Lleoliad: Ledled y sir.</t>
  </si>
  <si>
    <t>Grantiau Tai</t>
  </si>
  <si>
    <t>ALl £4.9m – Taliadau i berchnogion eiddo unigol ar gyfer cyfleusterau i bobl anabl, ac ati.</t>
  </si>
  <si>
    <t>Cydariannu Cartref Nyrsio</t>
  </si>
  <si>
    <t>ALl £3.0m – Penodwyd contractwr unigol.</t>
  </si>
  <si>
    <t>Lleoliad: Pwllheli.</t>
  </si>
  <si>
    <t>Amddiffyn yr Arfordir a Lliniaru Llifogydd</t>
  </si>
  <si>
    <t>ALl £10.1m sy’n cynnwys benthyca â chymorth gan LlC – sawl cynllun penodol.</t>
  </si>
  <si>
    <t>Cynnal a Chadw Priffyrdd a Strwythurau</t>
  </si>
  <si>
    <t>ALl £9.0m sy'n cynnwys benthyca â chymorth gan LLC – Cyflawni’n parhau – nifer o gontractwyr.</t>
  </si>
  <si>
    <t xml:space="preserve">Cynlluniau’r Gronfa Ffyniant Bro </t>
  </si>
  <si>
    <t>Lleoliad: Ledled y Rhanbarth.</t>
  </si>
  <si>
    <t>Cynlluniau’r Gronfa Ffyniant Gyffredin</t>
  </si>
  <si>
    <t>Gofal Integredig a Thai i Blant</t>
  </si>
  <si>
    <t xml:space="preserve">ALl £1.6m a chymorth grant gan LlC – Wedi penodi contractwyr unigol ar gyfer gwahanol gynlluniau. </t>
  </si>
  <si>
    <t>Ynys Môn</t>
  </si>
  <si>
    <t xml:space="preserve">Ysgol Uwchradd Caergybi </t>
  </si>
  <si>
    <t>Ariennir drwy Fodel Buddsoddi Cydfuddiannol LlC o dan Cymunedau Dysgu Cynaliadwy ac ALl.</t>
  </si>
  <si>
    <t>Adeiladu safle ysgol newydd.</t>
  </si>
  <si>
    <t>Cyfrif Refeniw Tai - Gwahanol gynlluniau</t>
  </si>
  <si>
    <t>Grant Lwfans Atgyweiriadau Mawr – £8.07m
Grantiau Eraill - £19.2m
Cyfrif Refeniw Tai – £24.6m 
Benthyca £38.4m
Cyflawni’n parhau.</t>
  </si>
  <si>
    <t>Mae nifer o gynlluniau’n ymwneud â’r HRA, gan gynnwys y Cynllun i Adnewyddu Tai Cyngor, Caffael Eiddo Presennol ac Addasiadau’r Sector Cyhoeddus. Mae’r gyllideb HRA yn amrywio o un flwyddyn i’r llall.  Lleoliad: Ynys Môn.</t>
  </si>
  <si>
    <t xml:space="preserve">Porthladd Rhydd </t>
  </si>
  <si>
    <t>Ariennir drwy Lywodraeth y DU a Llywodraeth Cymru gydag arian cyfatebol gan bartneriaid prosiect.</t>
  </si>
  <si>
    <t>Pecyn o brosiectau i ddatblygu'r seilwaith i gyflawni'r Porthladd Rhydd.</t>
  </si>
  <si>
    <t>Unedau Diwydiannol a Therfynell Forol Amlwch</t>
  </si>
  <si>
    <t>Pecyn cyllid gan gynnwys Bargen Twf y Gogledd Llywodraeth Cymru, ALl a Gwasanaethau Adfer Niwclear</t>
  </si>
  <si>
    <t>Adeiladu 10 uned ddiwydiannol yn Amlwch ac ailddatblygu adeilad y Derfynfa Forol i greu gofod ar gyfer swyddfeydd.</t>
  </si>
  <si>
    <t>Safleoedd ac Adeiladau Peboc a Thregarnedd</t>
  </si>
  <si>
    <t>Pecyn cyllid gan gynnwys Bargen Twf y Gogledd, Porthladd rhydd, ALl a’r sector preifat.</t>
  </si>
  <si>
    <t>Cyfanswm gwerth £19M ond cyfrifwyd £4M ym mhecyn y Porthladd Rhydd uchod.</t>
  </si>
  <si>
    <t>Merthyr Tudful</t>
  </si>
  <si>
    <t>Cyllid Awdurdod Lleol (ALl) a Llywodraeth Cymru (LlC).</t>
  </si>
  <si>
    <t>Lleoliad: Merthyr Tudful.</t>
  </si>
  <si>
    <t>Prosiect Glan yr Afon</t>
  </si>
  <si>
    <t>Cyllid ALl a LlC.</t>
  </si>
  <si>
    <t>Gwella Priffyrdd</t>
  </si>
  <si>
    <t xml:space="preserve">Cyllid ALl.  </t>
  </si>
  <si>
    <t>Lleoliad: Merthyr Tudful – Ledled y Sir.</t>
  </si>
  <si>
    <t>Cyllid ALl.</t>
  </si>
  <si>
    <t>Cynlluniau Adfywio amrywiol</t>
  </si>
  <si>
    <t>Dangosir cyllid ALl. Cyllid grant i’w gadarnhau</t>
  </si>
  <si>
    <t>Cynlluniau seilwaith</t>
  </si>
  <si>
    <t>Amrywiol Diroedd ac Adeiladau</t>
  </si>
  <si>
    <t>Maes Chwarae Newydd</t>
  </si>
  <si>
    <t>Sir Fynwy</t>
  </si>
  <si>
    <t>Rhaglen Cymunedau Dysgu Cynaliadwy - Ysgol Gyfun y Fenni - Cyfran B</t>
  </si>
  <si>
    <t>Ysgol Gyfun y Fenni. Ariennir gan Fenthyca Darbodus £22.2m a grant Ysgolion y 21ain ganrif Llywodraeth Cymru (LlC) - grant uniongyrchol o £47.5m.</t>
  </si>
  <si>
    <t>Mae’n cynnwys costau ar gyfer Carbon Sero Net (£5.7m).</t>
  </si>
  <si>
    <t>Pont Llan-ffwyst a Chysylltiadau'r Ddôl (Teithio Llesol)</t>
  </si>
  <si>
    <t>£7.6m o arian grant LlC</t>
  </si>
  <si>
    <t>Adeiladu llwybr teithio llesol, sy'n cysylltu pentref Llan-ffwyst â Thref y Fenni dros Afon Wysg</t>
  </si>
  <si>
    <t>Cynnal a Chadw Seilwaith</t>
  </si>
  <si>
    <t>2025-26 Benthyca â chymorth £2.3m, gweddill yn fenthyca digymorth</t>
  </si>
  <si>
    <t>Cynnal a gwella’r sylfaen asedau priffyrdd bresennol. Bydd y gwaith yn cael ei gaffael yn bennaf drwy gontract Fframwaith De-ddwyrain Cymru. Hefyd, gwaith atgyweirio mawr ar bontydd afon Gwy, Trefynwy a Chas-gwent, a phont gwaith gwifrau Tyndyrn. Parhaus. Lleoliad: Ledled y sir.</t>
  </si>
  <si>
    <t>Bargen Ddinesig (Prifddinas-Ranbarth Caerdydd)</t>
  </si>
  <si>
    <t xml:space="preserve">Ariannwyd gan fenthyca digymorth </t>
  </si>
  <si>
    <t>Cynllun ar y cyd ag Awdurdodau Lleol (ALl) eraill i wella’r seilwaith yn Ne Cymru.</t>
  </si>
  <si>
    <t>Ysgol a Meithrinfa Cyfrwng Cymraeg</t>
  </si>
  <si>
    <t>Arian Grant LlC</t>
  </si>
  <si>
    <t>Prosiect Cymunedau Dysgu Cynaliadwy cymeradwy</t>
  </si>
  <si>
    <t>Cynnal a Chadw Eiddo</t>
  </si>
  <si>
    <t>Wedi'i ariannu gan y Grant Cyfalaf Cyffredinol.</t>
  </si>
  <si>
    <t>Cynnal a gwella’r sylfaen asedau eiddo bresennol. Lleoliad: Ledled y sir ac yn parhau.</t>
  </si>
  <si>
    <t>Cynnal a Chadw Priffyrdd (Menter Benthyca Llywodraeth Leol)</t>
  </si>
  <si>
    <t>Ariannwyd gan Fenter Benthyca Llywodraeth Leol</t>
  </si>
  <si>
    <t xml:space="preserve"> Lleoliad: Sir Fynwy </t>
  </si>
  <si>
    <t>Castell-nedd Port Talbot</t>
  </si>
  <si>
    <t>YGG Rhosafan</t>
  </si>
  <si>
    <t>LlC ac ALl</t>
  </si>
  <si>
    <t xml:space="preserve">Mae’r prosiect yn cynnwys dymchwel ysgol cyfrwng Cymraeg bresennol ac adeiladau cymunedol sy’n cyd-ffinio, a datblygu, ar yr un safle, ysgol gymunedol Cyfrwng Cymraeg Carbon Sero Net a fydd wedi’i hintegreiddio’n llawn. Mae hyn yn cynnwys uned Trochi Iaith Gymraeg, a fydd yn darparu amrywiaeth o wasanaethau addysgol a chymunedol a ddarperir gan Gyngor Bwrdeistref Sirol Castell-nedd Port Talbot, sefydliadau partner a mudiadau gwirfoddol lleol, er budd cymuned Sandfields a chymunedau yn ardal ehangach Port Talbot. </t>
  </si>
  <si>
    <t>Datblygiad cyn-Adeiladau'r Goron - Cam 3</t>
  </si>
  <si>
    <t>Cronfa Bontio TATA ac ALl</t>
  </si>
  <si>
    <t xml:space="preserve">Gwaith dymchwel i gael gwared ar yr holl waith mecanyddol a thrydanol diangen yn yr hen ardal gynhyrchu a'r holl beiriannau allanol diangen. Hefyd, darparu gorchudd to, cladin, drysau a ffenestri newydd. Rhannu'r ardal gynhyrchu yn 4 uned lai newydd gyda chynllun cragen a chraidd gan gynnwys mynediad drws rholer drwy'r unedau, bae llwytho newydd a lefelydd doc, lloriau, peintio a goleuadau argyfwng i bob uned. </t>
  </si>
  <si>
    <t>SWITCH</t>
  </si>
  <si>
    <t>Bargen Ddinesig, ALl a Chronfa Bontio TATA</t>
  </si>
  <si>
    <t>Cyfleuster ymchwil pwrpasol ar gyfer datgarboneiddio diwydiannol. Disgwylir i'r gwaith ar y safle ddechrau yn gynnar yn 2026.</t>
  </si>
  <si>
    <t xml:space="preserve">Cyfleuster Cynhyrchu ar gyfer Gweithgynhyrchu Uwch </t>
  </si>
  <si>
    <t>Bargen Ddinesig ac ALl</t>
  </si>
  <si>
    <t>Adeilad hybrid yn darparu amrywiaeth o unedau cynhyrchu i gefnogi’r sector gweithgynhyrchu. Mae’r prosiect yn y cam cwmpasu ar hyn o bryd cyn cynnal yr ymarfer tendro. Mae’r tendrau i fod i fynd allan yng Ngwanwyn 2026.</t>
  </si>
  <si>
    <t>Pontneddfechan</t>
  </si>
  <si>
    <t>ALl a’r Gronfa Ffyniant Bro</t>
  </si>
  <si>
    <t>Bydd cynllun ymwelwyr Gwlad y Sgydau, Pontneddfechan yn darparu seilwaith strategol i ymwelwyr er mwyn rheoli effeithiau negyddol ymwelwyr ar bentref Pontneddfechan. Mae hyn yn cynnwys llety i ymwelwyr, darparu datrysiad parcio parhaol, darparu toiledau cyhoeddus mewn siop pentref/siop fferm a gwelliannau i dir y cyhoedd</t>
  </si>
  <si>
    <t>Parc y Gnoll</t>
  </si>
  <si>
    <t xml:space="preserve">Bydd cynllun Treftadaeth a Seilwaith Ymwelwyr Parc Gwledig Ystâd y Gnoll yn buddsoddi mewn ail-ddehongli’r ystâd hanesyddol, yn agor mynediad i hen Selerydd Plas y Gnoll, yn creu adeilad canolfan ymwelwyr newydd, yn gosod darpariaeth chwarae coetir, yn creu ystafell de newydd yn hen fwthyn y Parcmon, yn gwella llwybrau a darpariaeth parcio, yn ogystal â sefydlu llety hunan-arlwyo i ymwelwyr yn ardal Gardd y Gegin yn y parc.  </t>
  </si>
  <si>
    <t>Theatr y Dywysoges Frenhinol</t>
  </si>
  <si>
    <t>ALl, y Gronfa Ffyniant Bro a LlC</t>
  </si>
  <si>
    <t>Estyniadau i'r theatr bresennol ynghyd â chynllun ailwampio ac ailfodelu helaeth i ddarparu theatr fodern newydd gydag ystafelloedd newid, ardaloedd bar, ystafelloedd cyfarfod, cyfleusterau toiled newydd, lifftiau newydd i deithwyr ac i ddeunyddiau, cyfleusterau DGA newydd, seddi theatr, sain a goleuadau newydd ac ati.</t>
  </si>
  <si>
    <t>Unedau Diwydiannol y Cymoedd</t>
  </si>
  <si>
    <t>Mae’r Cyngor yn bwriadu adeiladu 6 uned fusnes newydd yn Nant-y-cafn.</t>
  </si>
  <si>
    <t>Sir Benfro</t>
  </si>
  <si>
    <t xml:space="preserve">Band B 65%/75% Llywodraeth Cymru (LlC), 35%/25% Awdurdod Lleol (ALl). Cyfuniad o wasanaethau proffesiynol mewnol ac allanol. Cyfuniad o gaffael traddodiadol a dylunio ac adeiladu. </t>
  </si>
  <si>
    <t>Cynhaliwyd dadansoddiad dichonoldeb ar gyfer Band B yn 2020 ledled y sir. Mae gwaith ar safle Ysgol Portfield ar hyn o bryd, dechreuodd y gwaith ym mis Gorffennaf 2024 gyda dyddiad cwblhau cyffredinol o fis Mawrth 2027.</t>
  </si>
  <si>
    <t>Rhaglen Dreigl Cymunedau Dysgu Cynaliadwy</t>
  </si>
  <si>
    <t xml:space="preserve">Treigl 65%/75% Llywodraeth Cymru (LlC), 35%/25% Awdurdod Lleol (ALl). Cyfuniad o wasanaethau proffesiynol mewnol ac allanol. Cyfuniad o gaffael traddodiadol a dylunio ac adeiladu. </t>
  </si>
  <si>
    <t>Ysgol Gynradd ac Uwchradd Saesneg newydd gydag Ysgol Cyfrwng Cymraeg newydd. 
Ysgol Uned Cyfeirio Disgyblion newydd</t>
  </si>
  <si>
    <t>Cyfnewidfa Gyhoeddus Hwlffordd</t>
  </si>
  <si>
    <t>LlC £16.9m a chyllid ALl £1.9m</t>
  </si>
  <si>
    <t xml:space="preserve">Mae'r gwaith wedi dechrau ac mae llawer iawn o waith yn cael ei wneud. Mae'r ffrâm, y lloriau a'r cladin i gyd yn eu lle. </t>
  </si>
  <si>
    <t>Cronfa Trafnidiaeth Leol, Cronfeydd Ffyrdd Cydnerth, Trawsnewid Cerbydau Allyriadau Isel Iawn</t>
  </si>
  <si>
    <t>Cyllid LlC £5.4 ac ALl £597k</t>
  </si>
  <si>
    <t>Prosiectau amrywiol i greu ardaloedd/llwybrau penodol yr ystyrir eu bod yn rhai â risg uchel ar hyn o bryd.</t>
  </si>
  <si>
    <t>Cerbydau a Pheirianwaith Newydd</t>
  </si>
  <si>
    <t xml:space="preserve">Cyllid ALl gyda chymorth cyllid allanol lle bo hynny'n briodol ynghylch trawsnewid i gerbydau trydan. </t>
  </si>
  <si>
    <t>Rhaglen dreigl o gyfnewid cerbydau sy'n gysylltiedig â'r cynllun trawsnewid cerbydau. Caffael traddodiadol.
Lleoliad: Ledled y sir.</t>
  </si>
  <si>
    <t>Cyfrif Refeniw Tai</t>
  </si>
  <si>
    <t>Cyllid grant LlC a’r Lwfans Atgyweiriadau Mawr a chyllid ALl</t>
  </si>
  <si>
    <t>Gwelliannau i stoc dai’r Cyngor. Pum datblygiad adeiladu newydd. (Gwelliannau wedi’u Cynllunio a Chynnal Safon Ansawdd Tai Cymru)
Lleoliad: Ledled y sir.</t>
  </si>
  <si>
    <t>Goleuadau Stryd Newydd</t>
  </si>
  <si>
    <t>Newid bylbiau am rai LED, £1.48m o fenthyciad di-log gan Salix a £0.93m ALl.</t>
  </si>
  <si>
    <t>Gwaith ar y gweill. Lleoliad: Ledled y sir.</t>
  </si>
  <si>
    <t>Unedau Deori Parc Bwyd Llwynhelyg</t>
  </si>
  <si>
    <t>Cyllid LlC £1.77. ALl £1.77</t>
  </si>
  <si>
    <t>Mae 50% yn cael ei ariannu gan Lywodraeth Cymru ac mae 50% yn cael ei ariannu gan Gyngor Sir Penfro i ddarparu unedau deori wedi’u gwasanaethu’n llawn ar gyfer cynhyrchwyr bwyd a diod lleol.</t>
  </si>
  <si>
    <t>Cronfa Adfywio Lleol 3 Penfro</t>
  </si>
  <si>
    <t>90% Grant Fforwm Lleol Cymru Gydnerth £10.54 10% Arian Cyfatebol Comisiynydd Heddlu a Throseddu £1.17</t>
  </si>
  <si>
    <t>Cynllun adfywio ar gyfer tref Penfro.</t>
  </si>
  <si>
    <t>Datblygiad Cei’r De - Cyffredinol</t>
  </si>
  <si>
    <t>Cyllid allanol: 61% £16,707,025 Cyllid ALl 39% £10,795.953</t>
  </si>
  <si>
    <t xml:space="preserve">Cynllun i ailddatblygu Cei’r De yn Noc Penfro. Mae dau gam i'r prosiect. </t>
  </si>
  <si>
    <t>Datblygiad Cei’r De - Cam 1</t>
  </si>
  <si>
    <t>LlC £3.43m, Grantiau Eraill £1.24, ALl £7.4m Ailddatblygu ardal y cei ym Mhenfro, i gwmpasu’r Llyfrgell, y Ganolfan Ddinesig a Chanolfan Harri Tudur - ALl.</t>
  </si>
  <si>
    <t xml:space="preserve">Cynllun i ailddatblygu Cei’r De yn Noc Penfro. Gwaith Cam 1 ar y gweill </t>
  </si>
  <si>
    <t>Cyfnewidfa Aberdaugleddau</t>
  </si>
  <si>
    <t xml:space="preserve">Cyllid LlC 89% £6.8m cyllid cyfatebol ALl Blwyddyn Ariannol 25/26 11%. </t>
  </si>
  <si>
    <t xml:space="preserve">Datblygu cyfnewidfa trafnidiaeth gyhoeddus ar gyfer tref Aberdaugleddau. </t>
  </si>
  <si>
    <t>Y Gronfa Ffyniant Bro - Cei’r De ym Mhenfro Cam 2</t>
  </si>
  <si>
    <t>£4,132,025 o gyllid grant Cronfa Ffyniant Bro y DU, £6,500,000, Comisiynydd Heddlu a Throseddu 
Arian cyfatebol ALl £1,380,842</t>
  </si>
  <si>
    <t xml:space="preserve">Cronfa ffyniant bro Llywodraeth y DU i gefnogi Trawsnewid Tref Penfro </t>
  </si>
  <si>
    <t>Glan Cei’r Gorllewin/Siop Ocky White</t>
  </si>
  <si>
    <t>Cyllid grant o £2,852m ynghyd â chyfraniadau, a £7.1m gan ALl</t>
  </si>
  <si>
    <t xml:space="preserve">Cynllun i ailddatblygu Glan Cei'r Gorllewin/Siop Ocky White yn Hwlffordd, fel rhan o Drawsnewid Trefi. Cafodd gwaith adeiladu’r ailddatblygiad ei gwblhau ddiwedd 2024, gyda’r Waldo Lounge yn gweithredu o adeilad Ocky White ers mis Tachwedd 2024. Mae negodiadau’n parhau ar gyfer tenantiaid ar y Lloriau Uchaf, a chafwyd hyd i denant adnabyddus ar gyfer Adeilad y Ffowndri. Mae dal angen cwblhau’r gwaith ar dir y cyhoedd. </t>
  </si>
  <si>
    <t>Glan-yr-Afon/Glan Cei'r Dwyrain</t>
  </si>
  <si>
    <t>LlC £2.5m ac ALll £1.470m</t>
  </si>
  <si>
    <t>Canolfan Siopa Glan-yr-Afon i'w hailddatblygu</t>
  </si>
  <si>
    <t xml:space="preserve">Depo Hirdymor (Parc Eco) Cam 1-3 </t>
  </si>
  <si>
    <t>LlC £9.5M. ALl £24.4m Cyllidwyr eraill £11.6k</t>
  </si>
  <si>
    <t>Cynllun ar gyfer yr orsaf trosglwyddo gwastraff hirdymor addas. Ar hyn o bryd mae camau 4-6 i’r dyfodol yn cael eu cynllunio, gan gynnwys cyfnewid WRC, ac yn chwilio am gymorth cyllid.  Lleoliad: Ledled y sir.</t>
  </si>
  <si>
    <t>Cyllid Cronfa Ffyniant Bro i Gastell Hwlffordd (Calon Sir Benfro)</t>
  </si>
  <si>
    <t>Cyllid grant o £19.2m ynghyd â chyllid ALl o £7.5m a chyfraniadau ychwanegol.</t>
  </si>
  <si>
    <t>Cronfa Ffyniant Bro Llywodraeth y DU i gefnogi adfywiad Castell Hwlffordd. Ynghyd â Grant Ysgogi Economaidd i ailddatblygu Castell Hwlffordd.</t>
  </si>
  <si>
    <t>Canol Trefi Sir Benfro</t>
  </si>
  <si>
    <t xml:space="preserve">TT LlC £5m, Preifat £2.5m </t>
  </si>
  <si>
    <t xml:space="preserve">Buddsoddi yng nghanol y prif drefi gyda rhaglen ategol o gamau adfywio lleol ychwanegol. </t>
  </si>
  <si>
    <t xml:space="preserve">Y Porthladd Rhydd Celtaidd </t>
  </si>
  <si>
    <t>Denu £8.4 Biliwn o fewnfuddsoddiad i gefnogi swyddi gwyrdd newydd gan ychwanegu £8.1 biliwn o werth ychwanegol gros dros oes y prosiect.</t>
  </si>
  <si>
    <t>Partneriaeth rhwng y sector cyhoeddus a’r sector preifat a'r is-gwmni dBrisitsh Ports ABP, Cyngor Castell-nedd Port Talbot, Cyngor Sir Penfro ac ePort Aberdaugleddau.  Canolfannau deuol unigryw yn Sir Benfro a Chastell-nedd.</t>
  </si>
  <si>
    <t>Teyrnas Hydrogen Aberdaugleddau</t>
  </si>
  <si>
    <t xml:space="preserve">Innovate UK,£877k,  </t>
  </si>
  <si>
    <t xml:space="preserve">Gan gydweithio â Dolphyn Hydrogen, Wales and West Utilities ac Offshore Renewable Energy Catapult, </t>
  </si>
  <si>
    <t>Prosiect Morol Doc Penfro</t>
  </si>
  <si>
    <t>£28m Bargen Ddinesig £16.4m Sector Cyhoeddus, £16.12 Sector preifat</t>
  </si>
  <si>
    <t xml:space="preserve">Mae'n cynnwys 4 prosiect Canolfan Ragoriaeth Ynni Morol MEECE, Ardal Brawf Ynni Morol, META, Parth Arddangos Sir Benfro, PDZ a Seilwaith Doc Penfro, PDI.   </t>
  </si>
  <si>
    <t>Darpariaeth 2 - Sentry Cottage</t>
  </si>
  <si>
    <t>95% IRCF 5% Cyllid ALl</t>
  </si>
  <si>
    <t>Prynu bwthyn/tŷ a arferai gael ei ddefnyddio fel Cartref Plant i'w droi'n ôl yn llety/tai gwarchod i blant mewn gofal fel rhan o agenda Cael Gwared ar Elw LlC.</t>
  </si>
  <si>
    <t>Darpariaeth 3 - NDA - Caffael Busnes</t>
  </si>
  <si>
    <t xml:space="preserve">Prynu busnes llety i blant sydd ar hyn o bryd o dan gytundeb peidio â datgelu. Rhan fawr o ymateb Sir Benfro i agenda Cael Gwared ar Elw LlC. </t>
  </si>
  <si>
    <t>Campws Gofal Cymdeithasol - Gogledd orllewin</t>
  </si>
  <si>
    <t>75% cyllid LlC/IRCF 25% cyllid ALl
Cyllid allanol a ragwelir £15.75m, Cyllid a ragwelir gan y Comisiynydd Heddlu a Throseddu: £6.75m</t>
  </si>
  <si>
    <t>Campws Gofal integredig yng ngogledd orllewin Sir Benfro. Llety cartref gofal gyda 60-72 gwely gyda llety gofal ychwanegol/llety â chymorth wedi'i gydleoli. Mae'r ffigurau hyn yn ymwneud ag elfen cartrefi gofal y gwaith hwn (ar lefelau prisiau 2025) YN UNIG, ac nid ydynt yn cynnwys elfen llety gofal ychwanegol/llety â chymorth cynlluniau a fydd yn cael eu gwneud gyda phartneriaid tai priodol.</t>
  </si>
  <si>
    <t>Cartref Gofal Cymdeithasol - De orllewin</t>
  </si>
  <si>
    <t xml:space="preserve">Cartref Gofal yn Ne Orllewin Sir Benfro, rhan o'r agenda ailgydbwyso. </t>
  </si>
  <si>
    <t>Campws Gofal Cymdeithasol - De ddwyrain</t>
  </si>
  <si>
    <t>2027-28</t>
  </si>
  <si>
    <t>Campws Gofal integredig yn ne ddwyrain Sir Benfro. Llety cartref gofal gyda 60-72 gwely gyda llety gofal ychwanegol/llety â chymorth wedi’i gydleoli. Mae'r ffigurau hyn yn ymwneud ag elfen cartrefi gofal y gwaith hwn (ar lefelau prisiau 2025) YN UNIG, ac nid ydynt yn cynnwys elfen llety gofal ychwanegol/llety â chymorth cynlluniau a fydd yn cael eu gwneud gyda phartneriaid tai priodol.</t>
  </si>
  <si>
    <t>Campws Gofal Cymdeithasol - Hwlffordd</t>
  </si>
  <si>
    <t>Campws Gofal integredig yn Hwlffordd. Llety cartref gofal gyda 60-72 gwely gyda llety gofal ychwanegol/llety â chymorth wedi'i gydleoli. I'w raglennu fel rhan o'r Blaengynllunio ar gyfer Rhaglen Gyfalaf y Gwasanaethau Cymdeithasol. Mae'r ffigurau hyn yn ymwneud ag elfen cartrefi gofal y gwaith hwn (ar lefelau prisiau 2025) YN UNIG, ac nid ydynt yn cynnwys elfen llety gofal ychwanegol/llety â chymorth cynlluniau a fydd yn cael eu gwneud gyda phartneriaid tai priodol.</t>
  </si>
  <si>
    <t>Haverfordia</t>
  </si>
  <si>
    <t>67% Cronfa Tai â Gofal, 16% Hen Gronfa Gofal Integredig, 16% cyllid ALl</t>
  </si>
  <si>
    <t>Elfen ailalluogi mewn datblygiad a fydd yn creu 25 fflat un a dwy ystafell wely wedi'u teilwra i bobl dros 65 oed, ochr yn ochr â fflat un ystafell dros dro, 12 ystafell wely ailalluogi en-suite, canolfan ailalluogi a seilwaith a thirweddu cysylltiedig.</t>
  </si>
  <si>
    <t>Cynllun Lliniaru Llifogydd Havens Head a Lower Priory</t>
  </si>
  <si>
    <t>85% LlC Rheoli Perygl Llifogydd ac Erydu Arfordirol 15% Comisiynydd Heddlu a Throseddu</t>
  </si>
  <si>
    <t>Rhaid i LlC gymeradwyo Achos Busnes Llawn er mwyn cael y cyllid. Bydd y cynllun yn mynd i’r afael â’r risg o lifogydd sy’n gysylltiedig â’r digwyddiad llifogydd yn 2018 i’r dyfodol.</t>
  </si>
  <si>
    <t>Pyllau nofio Dinbych-y-pysgod a Phenfro</t>
  </si>
  <si>
    <t>13 .00</t>
  </si>
  <si>
    <t>100% Comisiynydd Heddlu a Throseddu (Heb ei gymeradwyo eto ac yn chwilio am gyllid allanol)</t>
  </si>
  <si>
    <t>Gwaith i 2 bwll nofio poblogaidd er mwyn ymestyn eu hoes 10 mlynedd o leiaf.</t>
  </si>
  <si>
    <t>Powys</t>
  </si>
  <si>
    <t>Rhaglen Cymunedau Dysgu Cynaliadwy</t>
  </si>
  <si>
    <t>Mae 65% neu 75% o gyllid LlC ac ALl yn talu am y gweddill drwy fenthyciadau</t>
  </si>
  <si>
    <t>Lleoliadau i’w cadarnhau.</t>
  </si>
  <si>
    <t>Gwelliannau Mawr i Ysgolion</t>
  </si>
  <si>
    <t>Benthyca ALl</t>
  </si>
  <si>
    <t>Gwelliannau Priffyrdd, Cynnal a Chadw Strwythurol a Goleuadau Stryd</t>
  </si>
  <si>
    <t>Cyllid Benthyca ALl, Menter Benthyca Llywodraeth Leol a Ffyniant Bro.</t>
  </si>
  <si>
    <t>Cynllun i sicrhau bod ffyrdd a strwythurau’n cael eu cynnal i safon y cytunwyd arni. Lleoliad: Ledled y sir.</t>
  </si>
  <si>
    <t>Cerbyd a Pheirianwaith Newydd</t>
  </si>
  <si>
    <t>Cronfeydd wrth gefn ALl</t>
  </si>
  <si>
    <t>Grantiau Cyfleusterau i'r Anabl</t>
  </si>
  <si>
    <t>Benthyca â Chymorth ALl. Tendr Ymgeisydd y Grant Cyflawni.</t>
  </si>
  <si>
    <t>Safon Ansawdd Tai Cymru</t>
  </si>
  <si>
    <t>Benthyca Cyfrif Refeniw Tai, Cronfeydd Wrth Gefn a Grant Lwfans Atgyweiriadau Mawr LlC</t>
  </si>
  <si>
    <t>Rhaglen y Cynllun i uwchraddio tai Cyngor o dan gontractau fframwaith presennol.
Lleoliad: Ledled y sir.</t>
  </si>
  <si>
    <t>Gwella Tai</t>
  </si>
  <si>
    <t>Benthyciadau Cyfrif Refeniw Tai</t>
  </si>
  <si>
    <t>Cynllun i wella tai Cyngor Pobl Hŷn. Lleoliad: Ledled y sir.</t>
  </si>
  <si>
    <t>Ail-brynu Tai ac Adeiladu o’r Newydd</t>
  </si>
  <si>
    <t>Benthyca Cyfrif Refeniw Tai a grant LlC</t>
  </si>
  <si>
    <t>Cynllun i gynyddu nifer y tai Cyngor.
Lleoliad: Ledled y sir.</t>
  </si>
  <si>
    <t>Canolfannau Hamdden</t>
  </si>
  <si>
    <t>Ailwampio Canolfannau Hamdden</t>
  </si>
  <si>
    <t>Rhondda Cynon Taf</t>
  </si>
  <si>
    <t>Rhaglen Lleihau Carbon</t>
  </si>
  <si>
    <t xml:space="preserve">Ffynonellau Cyllid: Awdurdod Lleol (ALl) £2.64m, Grantiau Amrywiol £0.78m Statws Cyflawni: Parhaus </t>
  </si>
  <si>
    <t>Buddsoddi yn y rhaglen ar gyfer lleihau carbon. 
Lleoliad ledled y sir</t>
  </si>
  <si>
    <t>Fferm Solar Coed Elái</t>
  </si>
  <si>
    <t xml:space="preserve">Ffynonellau Cyllid: Awdurdod Lleol (ALl) £0.22m, Grant £7.77m Statws Cyflawni: Parhaus </t>
  </si>
  <si>
    <t>Adeiladu Fferm Solar yng Nghoed Elái</t>
  </si>
  <si>
    <t xml:space="preserve">Gwaith atgyweirio/adnewyddu mawr a/neu resymoli Llety Grŵp Gwasanaeth </t>
  </si>
  <si>
    <t xml:space="preserve">Ffynonellau Cyllid: Awdurdod Lleol (ALl) £3.94m, Statws Cyflawni: Parhaus </t>
  </si>
  <si>
    <t>Rhaglen fuddsoddi arfaethedig, sy’n adlewyrchu strategaeth llety’r grŵp gwasanaeth Lleoliad ledled y sir</t>
  </si>
  <si>
    <t>96-102 Stryd y Taf, Pontypridd</t>
  </si>
  <si>
    <t xml:space="preserve">Ffynonellau Cyllid: Awdurdod Lleol (ALl) £0.17m, Grant £4.20m Statws Cyflawni: Parhaus </t>
  </si>
  <si>
    <t>Gwariant sy'n ymwneud â dymchwel a datblygu'r safle 96 -102 Stryd y Taf.</t>
  </si>
  <si>
    <t>Buddsoddiad Adfywio</t>
  </si>
  <si>
    <t xml:space="preserve">Ffynonellau Cyllid: Awdurdod Lleol (ALl) £1.76m, Grant £0.67m Statws Cyflawni: Parhaus </t>
  </si>
  <si>
    <t xml:space="preserve"> Cyllideb i gefnogi ymrwymiad y Cyngor i adfywio canol ei drefi, hybu buddsoddiad yn economi'r stryd fawr a chyflawni'r weledigaeth fel y'i nodir yn y strategaethau ardal cyfle strategol. </t>
  </si>
  <si>
    <t xml:space="preserve">Datblygiad Rock Grounds </t>
  </si>
  <si>
    <t xml:space="preserve">Ffynonellau Cyllid: Awdurdod Lleol (ALl) £0.55m, Grant £4.2m Statws Cyflawni: Parhaus </t>
  </si>
  <si>
    <t>Datblygu Adeilad Rock Grounds</t>
  </si>
  <si>
    <t>Grantiau Cyfleusterau i'r Anabl/Addasiadau</t>
  </si>
  <si>
    <t>Ffynonellau Cyllid ALl £12.08m, Grant £0.25m. 
Statws cyflawni: Parhaus</t>
  </si>
  <si>
    <t>Gwaith addasu ar gyfer preswylwyr anabl sy'n byw yn eu cartrefi eu hunain.
Lleoliad: Ledled y sir.</t>
  </si>
  <si>
    <t>Buddsoddiad Grantiau Eiddo Gwag</t>
  </si>
  <si>
    <t>Ffynonellau Cyllid ALl £2.06m.
Statws: Parhaus</t>
  </si>
  <si>
    <t>Cynllun grant yn dod ag eiddo gwag yn ôl i ddefnydd. 
Lleoliad ledled y sir</t>
  </si>
  <si>
    <t>Cynllun Cenedlaethol Grantiau Tai Gwag - Rhondda Cynon Taf</t>
  </si>
  <si>
    <t>Ffynonellau Cyllid: Grant £2.31m. 
Statws: Parhaus</t>
  </si>
  <si>
    <t>Mae’r cynllun yn cynnig grant i ymgeiswyr i ddod â chartrefi gwag yn ôl i ddefnydd.   Lleoliad: Rhondda Cynon Taf</t>
  </si>
  <si>
    <t>Cynllun Grant Cartrefi Gwag Cenedlaethol – Awdurdodau Lleol eraill</t>
  </si>
  <si>
    <t>Ffynonellau Cyllid: Grant £16.69m.
Statws: Parhaus</t>
  </si>
  <si>
    <t>Mae’r cynllun yn cynnig grant i ymgeiswyr i ddod â chartrefi gwag yn ôl i ddefnydd.  Gweinyddu ar ran holl Awdurdodau Lleol Cymru</t>
  </si>
  <si>
    <t>Tai Fforddiadwy</t>
  </si>
  <si>
    <t>Ffynonellau Cyllid ALl £4.12m.
Statws: Parhaus</t>
  </si>
  <si>
    <t>Buddsoddi mewn tai fforddiadwy yn Rhondda Cynon Taf. 
Lleoliad ledled y sir</t>
  </si>
  <si>
    <t xml:space="preserve">Ffynonellau Cyllid: ALl £9.66m, LlC Menter Benthyca Llywodraeth Leol £4.52m  
Statws Cyflawni: Parhaus </t>
  </si>
  <si>
    <t>Rhaglen arfaethedig o waith gwella priffyrdd. Lleoliad: Ledled y sir.</t>
  </si>
  <si>
    <t>Strwythurau</t>
  </si>
  <si>
    <t>Ffynonellau Cyllid: ALl £14.15m. 
Statws Cyflawni: Mae cynlluniau ar wahanol gamau o ran dylunio, tendro a chyflawni.</t>
  </si>
  <si>
    <t>Cynlluniau: Waliau Cynnal Mawr, Pont Afon Cynon, Ffordd Mynydd Rhigos, Pont Cross Bychan a gwaith paratoi datblygedig dros wahanol ardaloedd yn y sir.
Lleoliad: Ledled y sir.</t>
  </si>
  <si>
    <t>Cynlluniau Trafnidiaeth a Theithio</t>
  </si>
  <si>
    <t xml:space="preserve">Ffynonellau Cyllid: ALl £0.12m, Grant £6.050m.              
Statws Cyflawni: Parhaus </t>
  </si>
  <si>
    <t>Cam 5 Teithio Llesol y Rhondda Fach a buddsoddi mewn amrywiol gynlluniau trafnidiaeth a theithio bach. 
Lleoliad: Ledled y sir</t>
  </si>
  <si>
    <t>Seilwaith Cludiant</t>
  </si>
  <si>
    <t>Ffynhonnell Cyllid: ALl £16.37m, Grant £0.1m.  
Statws Cyflawni: Parhaus</t>
  </si>
  <si>
    <t>Cynlluniau mawr sy’n cynnwys: Gwaith Deuoli ffordd A4119 Coed Elái, Coridor Trafnidiaeth Gynaliadwy Llanharan, Porth Gogledd Cwm Cynon ac amrywiol gynlluniau llai eraill.
Lleoliad: Ledled y sir.</t>
  </si>
  <si>
    <t>Gwelliannau Draenio</t>
  </si>
  <si>
    <t>Ffynhonnell Cyllid: ALl £2.46m, Grant £5.97m.  
Statws Cyflawni: Parhaus</t>
  </si>
  <si>
    <t>Rhaglen lliniaru llifogydd a buddsoddi mewn draenio ledled y Fwrdeistref.
Lleoliad: Ledled y sir</t>
  </si>
  <si>
    <t>Rhaglen Diogelwch Tomenni Glo</t>
  </si>
  <si>
    <t>Ffynhonnell Cyllid: Grant £11.34m.  
Statws Cyflawni: Parhaus</t>
  </si>
  <si>
    <t>Rhaglen o waith diogelwch tomenni glo ar draws y Fwrdeistref.
Lleoliad: Ledled y sir</t>
  </si>
  <si>
    <t>Parciau</t>
  </si>
  <si>
    <t>Ffynhonnell Cyllid: Grant £2.90m.  
Statws Cyflawni: Parhaus</t>
  </si>
  <si>
    <t>Gwelliannau Pafiliwn a Seilwaith i Barciau ledled RhCT.
Lleoliad: Ledled y sir</t>
  </si>
  <si>
    <t>Cerbydau</t>
  </si>
  <si>
    <t>Ffynhonnell Cyllid: ALl £9.61m		Statws Cyflawni: Parhaus.</t>
  </si>
  <si>
    <t>Rhaglen barhaus o adnewyddu cerbydau fflyd drwy fframwaith cyflenwyr Awdurdodau Lleol.
Lleoliad: Ledled y sir.</t>
  </si>
  <si>
    <t>Moderneiddio Ysgolion</t>
  </si>
  <si>
    <t>Ffynhonnell Cyllid: ALl £13.93m.                           
Statws Cyflawni: Parhaus</t>
  </si>
  <si>
    <t xml:space="preserve">Buddsoddiad parhaus i foderneiddio adeiladau ysgolion, paratoadau datblygedig ar gyfer cynlluniau newydd yng Nghynllun Trefniadaeth Ysgolion Llywodraeth Cymru. Amrywiol ardaloedd yn y sir.
</t>
  </si>
  <si>
    <t>Ysgol Glyn-coch</t>
  </si>
  <si>
    <t>Ffynhonnell Cyllid: ALl £2.03m, Grant £17.45m.                           
Statws Cyflawni: Parhaus</t>
  </si>
  <si>
    <t>Cynllun - Rhaglen Cymunedau Dysgu Cynaliadwy - Her Ysgolion Cynaliadwy Ysgol Glyn-coch.  Adeiladu Ysgol Gynradd cyfrwng Saesneg newydd.
Lleoliad - Glyn-coch</t>
  </si>
  <si>
    <t>Ysgol Arbennig Newydd Clydach</t>
  </si>
  <si>
    <t>Ffynhonnell Cyllid: ALl £8.94m, Grant 29.04m. 
Statws Cyflawni: Parhaus</t>
  </si>
  <si>
    <t>Cynllun - Rhaglen Cymunedau Dysgu Cynaliadwy - Ysgol Arbennig Newydd Clydach. Adeiladu ysgol ADY newydd.
Lleoliad - Cwm Clydach.</t>
  </si>
  <si>
    <t>Deddf Cydraddoldeb/Gwaith Cydymffurfio</t>
  </si>
  <si>
    <t>Ffynhonnell Cyllid: ALl £1.69m, Grant £0.73m.
Statws Cyflawni: Parhaus</t>
  </si>
  <si>
    <t>Gwelliannau Hygyrchedd; Uwchraddio Ardaloedd Hylendid; Addasiadau a Gwelliannau Acwstig ar gyfer dosbarthiadau Cymorth Dysgu. 
Lleoliad: Ledled y sir</t>
  </si>
  <si>
    <t>Rhaglen Moderneiddio (Oedolion)</t>
  </si>
  <si>
    <t>Ffynhonnell Cyllid: ALl £8.16m, Grant £6.15m.                         
Statws Cyflawni: Parhaus</t>
  </si>
  <si>
    <t>Buddsoddi mewn Rhaglen Gofal i Oedolion gan gynnwys Cyfleuster Gofal Ychwanegol a Byw â Chymorth.                                                                                               Lleoliad: Ledled y sir.</t>
  </si>
  <si>
    <t>Abertawe</t>
  </si>
  <si>
    <t xml:space="preserve">Mae cynlluniau Band B cychwynnol wedi’u cwblhau, gyda nifer o gynlluniau’n parhau ar y safle a chynlluniau newydd yn cael eu datblygu. Cyllidir gan grant Llywodraeth Cymru a chyllid Awdurdod Lleol (ALl). </t>
  </si>
  <si>
    <t xml:space="preserve"> Mae cynlluniau unigol o fewn y rhaglen yn amodol ar gymeradwyaeth wrth i gynlluniau gael eu datblygu. Lleoliad: Amrywiol, Abertawe. </t>
  </si>
  <si>
    <t>Cynnal a Chadw Cyfalaf Priffyrdd</t>
  </si>
  <si>
    <t>Cyllid grant ALl a LlC, gan ddefnyddio contractwyr allanol a mewnol.</t>
  </si>
  <si>
    <t>Lleoliad: Gwahanol leoliadau ledled Abertawe.</t>
  </si>
  <si>
    <t>Cau tomen wastraff Tir John a gwaith adfer</t>
  </si>
  <si>
    <t xml:space="preserve">ALl £7.25m – elfennau capio yn parhau. </t>
  </si>
  <si>
    <t>Lleoliad: St Thomas, Abertawe, SA1 8NS.</t>
  </si>
  <si>
    <t>Cynnal a Chadw Cyfalaf Adeiladau</t>
  </si>
  <si>
    <t>Cyllid ALl a grant LlC tuag at waith cynnal a chadw cyfalaf Ysgolion gan ddefnyddio contractwyr allanol a mewnol.</t>
  </si>
  <si>
    <t>Lleoliad: Lleoliadau amrywiol ledled Abertawe, gan gynnwys adeiladau Ysgolion.</t>
  </si>
  <si>
    <t>Ailddatblygu Canol Dinas Abertawe (cynlluniau’r Fargen Ddinesig - Cam 1 - Arena, preswyl, meysydd parcio a pharc y ddinas))</t>
  </si>
  <si>
    <t>Ariennir gan gyllid grant ALl, Bargen Ddinesig a Llywodraeth Cymru, cwblhawyd elfennau allweddol yn ystod gwanwyn 2022 (gan gynnwys yr Arena) Cyflawniad Gwreiddiol a Amcangyfrifwyd oedd 2022-23 ond ymestynnwyd i 2024-25 oherwydd materion gyda’r contractwyr.</t>
  </si>
  <si>
    <t>Lleoliad: Abertawe SA1 Canol y Ddinas.</t>
  </si>
  <si>
    <t>Grantiau Cyfleusterau i Bobl Anabl a grantiau / benthyciadau Gwella Eraill</t>
  </si>
  <si>
    <t>Cyllid ALl – amrywiol gontractwyr.</t>
  </si>
  <si>
    <t>Lleoliad: Mân waith i eiddo trydydd parti a chynlluniau benthyca eiddo mewn gwahanol leoliadau ledled Abertawe.</t>
  </si>
  <si>
    <t>Rhaglen trawsnewid digidol Ystwyth a Symudol</t>
  </si>
  <si>
    <t xml:space="preserve">Cyllid ALl. </t>
  </si>
  <si>
    <t>Darparu offer TGCh i alluogi gweithlu’r Awdurdod Lleol i weithio’n ystwyth.</t>
  </si>
  <si>
    <t>Cynlluniau Cyfrif Refeniw Tai</t>
  </si>
  <si>
    <t>Cyllid ALl a LlC – amrywiol gontractwyr allanol a mewnol.</t>
  </si>
  <si>
    <t>Gwelliannau i dai cyngor a chyfleusterau allanol er mwyn cyflawni Safon Ansawdd Tai Cymru a’r rhaglen Mwy o Gartrefi.  Lleoliad: lleoliadau amrywiol ledled Abertawe.</t>
  </si>
  <si>
    <t>Adfywio Sgwâr y Castell</t>
  </si>
  <si>
    <t>Cyllid ALl a chyllid grant LlC.</t>
  </si>
  <si>
    <t>Ailddatblygu tir cyhoeddus Sgwâr y Castell i gynnwys unedau masnachol newydd</t>
  </si>
  <si>
    <t>Trwsio Morgloddiau yn y Mwmbwls</t>
  </si>
  <si>
    <t>Gwelliannau i Bromenâd y Mwmbwls</t>
  </si>
  <si>
    <t>Cwm Tawe Isaf</t>
  </si>
  <si>
    <t>Cronfa ffyniant bro Llywodraeth y DU a chyllid yr ALl</t>
  </si>
  <si>
    <t xml:space="preserve">Adfywio Safle Gwaith Copr Hafod-Morfa, Twneli’r Afon Tawe a’r Strand ac Ehangu Amgueddfa Abertawe </t>
  </si>
  <si>
    <t>Y Gronfa Trafnidiaeth Leol</t>
  </si>
  <si>
    <t>Arian grant LlC</t>
  </si>
  <si>
    <t>Gwella a gwaith datblygu ar amrywiol gynlluniau trafnidiaeth ledled Abertawe</t>
  </si>
  <si>
    <t xml:space="preserve">Datblygiad Chwaraeon Sketty Lane </t>
  </si>
  <si>
    <t xml:space="preserve">Cyllid ALl </t>
  </si>
  <si>
    <t xml:space="preserve">Symud criced o gae Sain Helen i gae chwarae Ysgol yr Esgob Gore yn Sketty Lane </t>
  </si>
  <si>
    <t>Prosiect Skyline</t>
  </si>
  <si>
    <t xml:space="preserve">Cyfleuster hamdden ar Kilvey Hill </t>
  </si>
  <si>
    <t>Ailddatblygu hen siop Debenhams</t>
  </si>
  <si>
    <t xml:space="preserve">Ailddatblygu hen siop Debenhams </t>
  </si>
  <si>
    <t>Torfaen</t>
  </si>
  <si>
    <t>Ailddatblygu’r British</t>
  </si>
  <si>
    <t>LlC, Cyllid Lleoedd Llewyrchus Llawn Addewid a chyllid craidd yr Awdurdod Lleol (ALl).</t>
  </si>
  <si>
    <t>Ailddatblygu safle hen faes glo.</t>
  </si>
  <si>
    <t>Rhaglen Cymunedau Dysgu Cynaliadwy Band B – Adeilad Newydd Ysgol Maendy</t>
  </si>
  <si>
    <t>Mae’r cyntaf o’n prosiectau Band B wedi’i gymeradwyo a bron â gorffen, gyda chyllid gan LlC a’r ALl.</t>
  </si>
  <si>
    <t>Ysgol gynradd newydd yng Nghwmbrân.</t>
  </si>
  <si>
    <t xml:space="preserve">Rhaglen Cymunedau Dysgu Cynaliadwy Band B – adnewyddu Ysgol Bryn Onnen </t>
  </si>
  <si>
    <t>Prosiect Band B wedi’i gymeradwyo a’i ariannu gan LlC a’r ALl</t>
  </si>
  <si>
    <t>Adnewyddu Ysgol Gynradd Gymraeg</t>
  </si>
  <si>
    <t>Rhaglen Cymunedau Dysgu Cynaliadwy Band B – adnewyddu Ysgol Gymraeg Cwmbrân</t>
  </si>
  <si>
    <t>Gorsaf Trosglwyddo Gwastraff</t>
  </si>
  <si>
    <t xml:space="preserve">Cynllun a ariennir gan LlC a’r ALl </t>
  </si>
  <si>
    <t>Adeiladu depo ailgylchu newydd yn y fwrdeistref</t>
  </si>
  <si>
    <t>Rhaglen Ffyniant Bro</t>
  </si>
  <si>
    <t xml:space="preserve">Cyllid Llywodraeth y DU ac ALl </t>
  </si>
  <si>
    <t>3 phrosiect adfywio ym Mhont-y-pŵl</t>
  </si>
  <si>
    <t>Bargen Ddinesig</t>
  </si>
  <si>
    <t>Ariennir gan ALl drwy fenthyca</t>
  </si>
  <si>
    <t>Cynlluniau Seilwaith yn Ne Cymru</t>
  </si>
  <si>
    <t>Bro Morgannwg</t>
  </si>
  <si>
    <t>Cyllid Awdurdod Lleol (ALl), Llywodraeth Cymru (LlC) ac Adran 106 - nifer o gontractwyr.</t>
  </si>
  <si>
    <t>Lleoliad: Gwahanol leoliadau ar draws Bro Morgannwg. Rhaglen i sicrhau bod ysgolion yn cyrraedd Safon yr 21ain Ganrif.</t>
  </si>
  <si>
    <t>Rhaglen Cymunedau Dysgu Cynaliadwy - Rhaglen Dreigl (gan gynnwys cynlluniau sydd ar y gweill)</t>
  </si>
  <si>
    <t xml:space="preserve">Grant Ysgolion Bro </t>
  </si>
  <si>
    <t>Grant LlC, ALl</t>
  </si>
  <si>
    <t>Lleoliad: Gwahanol leoliadau ar draws Bro Morgannwg.</t>
  </si>
  <si>
    <t>Grant Anghenion Dysgu Ychwanegol</t>
  </si>
  <si>
    <t>Blynyddoedd Cynnar - Cynlluniau Cyfalaf Mawr</t>
  </si>
  <si>
    <t>Grantiau Cyfleusterau i Bobl Anabl a’r Grantiau Addasiadau Dewisol</t>
  </si>
  <si>
    <t xml:space="preserve">ALl </t>
  </si>
  <si>
    <t>Lleoliad: Gwahanol leoliadau ar draws Bro Morgannwg. Rhoi grantiau trydydd parti ar gyfer addasiadau.  Rhywfaint o gyllid gan Fwrdd Partneriaeth Rhanbarthol LlC.</t>
  </si>
  <si>
    <t>Gwelliannau i Wasanaethau Priffyrdd y Gymdogaeth</t>
  </si>
  <si>
    <t>Lleoliad: Gwahanol leoliadau ar draws Bro Morgannwg. Rhaglen Ailwynebu. Yn cynnwys cyllideb Menter Benthyca Llywodraeth Leol.</t>
  </si>
  <si>
    <t>Tirlithriad Marina Penarth</t>
  </si>
  <si>
    <t>Gwaith sefydlogi i’r ardal ym Marina Penarth</t>
  </si>
  <si>
    <t>Parcio Fflyd Gweithrediadau Ystad Atlantic Trading</t>
  </si>
  <si>
    <t xml:space="preserve">Lleoliad - Ystad Atlantic Trading </t>
  </si>
  <si>
    <t>Gwydnwch rhag llifogydd Dinas Powys</t>
  </si>
  <si>
    <t xml:space="preserve">Grant LlC </t>
  </si>
  <si>
    <t>Cynllun gwydnwch rhag llifogydd wedi'i gyllido gan LlC</t>
  </si>
  <si>
    <t>Balchder Bro Lywodraeth y DU</t>
  </si>
  <si>
    <t>Grant Llywodraeth y DU</t>
  </si>
  <si>
    <t>Cynllun dwy flynedd gan Lywodraeth y DU, ar draws y Fro</t>
  </si>
  <si>
    <t>Cronfa Strwythurol y DU i gyflawni'r cynllun yn Noc y Barri</t>
  </si>
  <si>
    <t>Cynllun Balchder Bro/Cymdogaeth Lywodraeth y DU</t>
  </si>
  <si>
    <t>Grant a oedd yn arfer cael ei alw yn y Gronfa Trefi. Dyrannwyd i adfywio'r Barri</t>
  </si>
  <si>
    <t>Cyllid Llywodraeth y DU ym meysydd Cyfathrebu, Lleoedd a Busnesau</t>
  </si>
  <si>
    <t>Grant Creu Lleoedd</t>
  </si>
  <si>
    <t>Grant Llywodraeth Cymru</t>
  </si>
  <si>
    <t>Yn cynnwys cynlluniau fel Canfod y Ffordd yn y Barri, Porth y Gorllewin a Chreu Lleoedd</t>
  </si>
  <si>
    <t>Cyfrif Refeniw Tai, Grant Tai Cymdeithasol</t>
  </si>
  <si>
    <t>Cartrefi Newydd-Maes y Ffynnon</t>
  </si>
  <si>
    <t>Cyllid Adran 106</t>
  </si>
  <si>
    <t>8 uned i gynhyrchu incwm rhenti i ad-dalu benthyciadau.</t>
  </si>
  <si>
    <t>Adeiladu Gorsaf Heddlu Newydd y Bont-faen</t>
  </si>
  <si>
    <t>Cyfrif Refeniw Tai, Grant Llywodraeth Cymru</t>
  </si>
  <si>
    <t>14 uned i gynhyrchu incwm rhenti i ad-dalu benthyciadau.</t>
  </si>
  <si>
    <t>Partneriaeth datblygu Caerdydd</t>
  </si>
  <si>
    <t>461 uned i gynhyrchu incwm rhenti i ad-dalu benthyciadau.</t>
  </si>
  <si>
    <t>Adeiladau Newydd - Adfywio Canol Tref y Barri - Compownd</t>
  </si>
  <si>
    <t>46 uned i gynhyrchu incwm rhenti i ad-dalu benthyciadau.</t>
  </si>
  <si>
    <t>Adeiladau Newydd - Adfywio Canol Tref y Barri - Clinig Broad St</t>
  </si>
  <si>
    <t>34 uned i gynhyrchu incwm rhenti i ad-dalu benthyciadau.</t>
  </si>
  <si>
    <t>Adeiladau Newydd - safle ysgol Bryn Hafren</t>
  </si>
  <si>
    <t>61 uned i gynhyrchu incwm rhenti i ad-dalu benthyciadau.</t>
  </si>
  <si>
    <t>Adeiladau Newydd - Llety i Bobl Dros 55, Penarth</t>
  </si>
  <si>
    <t>28 uned i gynhyrchu incwm rhenti i ad-dalu benthyciadau.</t>
  </si>
  <si>
    <t>Cartrefi Newydd Eagleswell</t>
  </si>
  <si>
    <t>44 uned i gynhyrchu incwm rhenti i ad-dalu benthyciadau.</t>
  </si>
  <si>
    <t>Adleoli unedau modiwlaidd</t>
  </si>
  <si>
    <t>Adleoli 90 uned o Eagleswell</t>
  </si>
  <si>
    <t>Ardaloedd Cymunedol Mewnol</t>
  </si>
  <si>
    <t xml:space="preserve">Cyfrif Refeniw Tai, Lwfans Atgyweiriadau Mawr </t>
  </si>
  <si>
    <t>Inswleiddio Waliau Allanol</t>
  </si>
  <si>
    <t xml:space="preserve">Gwaith datgarboneiddio/Safon Ansawdd Tai Cymru 23 </t>
  </si>
  <si>
    <t>Effeithlonrwydd Ynni</t>
  </si>
  <si>
    <t>Effeithlonrwydd ynni/lleihau carbon i anheddau'r Cyngor</t>
  </si>
  <si>
    <t>Cynllun peilot Pas2035</t>
  </si>
  <si>
    <t>Wrecsam</t>
  </si>
  <si>
    <t>LlC £79.1m.</t>
  </si>
  <si>
    <t>Ysgolion Newydd, Estyniadau ac Adnewyddu ar draws ysgolion Ffydd, cyfrwng Cymraeg a Saesneg mewn amrywiaeth o leoliadau ledled y Sir. Cymeradwywyd y Rhaglen Amlinellol Strategol mewn egwyddor gan Lywodraeth Cymru, 12 Awst 2024.</t>
  </si>
  <si>
    <t>Uwchraddio anheddau’r Cyngor Cyfrif Refeniw Tai</t>
  </si>
  <si>
    <t>Llywodraeth Cymru £37.6m Lwfans Atgyweiriadau Mawr, benthyca darbodus £130.6m, ALl £18.1m, Cyllid arall £20.1m – Cyflawni’n parhau – nifer o gontractwyr.</t>
  </si>
  <si>
    <t>Mae uwchraddio tai’r Cyngor yn cynnwys gwres canolog, ail-doi, gwaith trydanol, ceginau, ystafelloedd ymolchi ac atgyweiriadau mawr eraill.          
Lleoliad: Ledled y sir.</t>
  </si>
  <si>
    <t>ALl £8m   Grant cyfleusterau i bobl anabl £0.12m  – Cyflawni’n parhau – nifer o gontractwyr.</t>
  </si>
  <si>
    <t>Gofyniad statudol – addasiadau eiddo i alluogi unigolion i aros yn eu cartrefi eu hunain ee cawodydd, lifftiau grisiau, addasiadau mewnol.
Lleoliad: Ledled y sir.</t>
  </si>
  <si>
    <t>Cynnal a Chadw Strwythurol Priffyrdd</t>
  </si>
  <si>
    <t>£12m Benthyca heb ei Glustnodi, £8m Benthyca digymorth ALl a Menter Benthyca Llywodraeth Leol (Ariannwyd gan Fenter Benthyca Llywodraeth Leol) £4.4m – Cyflawni’n parhau – nifer o gontractwyr.</t>
  </si>
  <si>
    <t>Prosiect Porth Wrecsam</t>
  </si>
  <si>
    <t>LlC £25m - cyflawni'n parhau</t>
  </si>
  <si>
    <t>Darparu safle datblygu defnydd cymysg yn y porth allweddol i Ganol Tref Wrecsam Lleoliad LL11</t>
  </si>
  <si>
    <t>Canolfan Greadigol</t>
  </si>
  <si>
    <t>LlC £3m</t>
  </si>
  <si>
    <t>Adnewyddu adeilad yn Ganolfan Greadigol yng Nghanol Tref Wrecsam
Lleoliad: Canol Tref Wrecsam LL11.</t>
  </si>
  <si>
    <t>Safle Treftadaeth y Byd Traphont Ddŵr a Chamlas Pontcysyllte</t>
  </si>
  <si>
    <t>Cronfa Ffyniant Bro y DU £7.57m</t>
  </si>
  <si>
    <t>Gwelliannau i drawsnewid cyfleusterau i ymwelwyr yn Safle Treftadaeth y Byd. Lleoliad: LL20 7TY</t>
  </si>
  <si>
    <t>LlC £4.5m – Cyflawni’n parhau – nifer o gontractwyr</t>
  </si>
  <si>
    <t>Lleihau’r ôl-groniad o waith cynnal a chadw mewn ysgolion. Lleoliad: Ledled y sir.</t>
  </si>
  <si>
    <t>Datblygu Amgueddfa Wrecsam - Amgueddfa Bêl-droed Cymru</t>
  </si>
  <si>
    <t>LlC £3.6m ALl £1.9m Cronfa Dreftadaeth y Loteri Genedlaethol £2.3m arall £0.16m</t>
  </si>
  <si>
    <t>Amgueddfa Dau Hanner – Creu Amgueddfa Bêl-droed newydd i Gymru ochr yn ochr ag Amgueddfa Wrecsam wedi’i hadnewyddu’n llwyr Lleoliad: LL11 1RB</t>
  </si>
  <si>
    <t>Seilwaith TGCh</t>
  </si>
  <si>
    <t>LlC £2.8m  ALl £0.2m  Arall £0.1m</t>
  </si>
  <si>
    <t>Adnewyddu cydrannau a thechnolegau allweddol fel rhan o'r gwaith o foderneiddio TGCh.</t>
  </si>
  <si>
    <t>Gwelliannau i Adeiladau (gan gynnwys Hamdden)</t>
  </si>
  <si>
    <t>LlC £2.4m  Chwaraeon Cymru £0.2m  Arall £1.9m</t>
  </si>
  <si>
    <t>Y Rhaglen Newid</t>
  </si>
  <si>
    <t>Cynnal y gwaith o gyflawni perfformiad y cyngor mewn meysydd statudol allweddol, gan sicrhau cynaliadwyedd neu fforddiadwyedd y gyllideb refeniw ar yr un pryd.</t>
  </si>
  <si>
    <t xml:space="preserve">LlC £4.9m </t>
  </si>
  <si>
    <t>Cynyddu nifer y plant, pobl ifanc ac oedolion sy'n siarad Cymraeg ac sy'n defnyddio'r iaith bob dydd</t>
  </si>
  <si>
    <t>Y Gronfa Teithio Llesol</t>
  </si>
  <si>
    <t>LlC £ 4.6m</t>
  </si>
  <si>
    <t>Darparu adnoddau i awdurdodau trafnidiaeth lleol er mwyn galluogi cerdded, olwyno a beicio yn eu cymunedau drwy ddatblygu cynlluniau a dyluniadau seilwaith</t>
  </si>
  <si>
    <t>Y Gronfa Ffyrdd Gwydn</t>
  </si>
  <si>
    <t>LlC £2.6m</t>
  </si>
  <si>
    <t>Mynd i'r afael â'r tarfu a achosir gan dywydd garw i'r
rhwydwaith priffyrdd, yn enwedig i'r rhwydwaith trafnidiaeth gyhoeddus</t>
  </si>
  <si>
    <t xml:space="preserve">100% cyllid Llywodraeth Cymru ar gyfer prosiectau blaenoriaeth i gefnogi gwaith amlasiantaeth. Ystyrir prosiectau i'w cymeradwyo drwy Ddatganiadau o Ddiddordeb Awdurdodau Lleol unigol, yn seiliedig ar yr effaith ar y gymuned/dysgwyr ac amserlenni cyflawni ymatebol. </t>
  </si>
  <si>
    <t xml:space="preserve">Mae cyllid Llywodraeth Cymru yn blaenoriaethu gwaith cyfalaf ar raddfa fach a fyddai'n cefnogi gwaith amlasiantaethol ar lefel gymunedol, gan alluogi cymorth strategol i ddysgwyr a'u teuluoedd, a datblygu cysylltiadau agosach â'r gymuned a chefnogi ymgysylltiad cymunedol. Caiff hyn ei wneud drwy gefnogi prosiectau ar gyfer datblygu ystafelloedd cymunedol/teuluol, hybiau cymunedol a mannau awyr agored gwell, er enghraifft a fydd yn galluogi gwell cydweithio rhwng asiantaethau a'r gymuned, gan wella cyfleoedd dysgu gydol oes. Ar gyfer cyllid 2025/26, roedd yn rhaid i gynigion prosiect ganolbwyntio'n benodol ar ddarparu lle i gefnogi gwaith amlasiantaethol ac ymgysylltu mewn cymunedau perthnasol, fel y nodir yn y canllawiau a gyhoeddwyd yn ddiweddar 'Datblygu trefniadau ymgysylltu amlasiantaethol mewn Ysgolion Bro'. </t>
  </si>
  <si>
    <t xml:space="preserve">Mae’r grant hwn yn ariannu prosiectau cyfalaf sy’n cefnogi a chynyddu’r defnydd o’r Gymraeg mewn addysg yn unol â Chynlluniau Strategol Cymraeg mewn Addysg y partneriaid cyflawni. Mae hyn yn adlewyrchu’r ymrwymiad a wnaed i wneud rheoliadau newydd Cynlluniau Strategol y Gymraeg mewn Addysg sy’n adlewyrchu’n well y dyhead yn Cymraeg 2050 a’n disgwyliad ar awdurdodau lleol i gynllunio yn unol â thargedau sy’n cyfrannu’n uniongyrchol at dargedau’r strategaeth.  Mae prosiectau adnewyddu ac adeiladu newydd yn debygol o gael eu nodi, ac mae’n ofynnol i adeiladau newydd gyrraedd yr un safon Carbon Sero Net â’r Rhaglen Cymunedau Dysgu Cynaliadwy graidd. </t>
  </si>
  <si>
    <t>Mae Llywodraeth Cymru yn darparu cyllid i awdurdodau lleol a Cyfoeth Naturiol Cymru i wneud gwaith ar domenni nas defnyddir, drwy'r cynllun Grant Diogelwch Tomenni Glo. Sefydlwyd y Cynllun ym mlwyddyn ariannol 2020-21 yn dilyn llithriad y domen lo yn Tylorstown ym mis Chwefror 2020. Mae'r cyllid grant hwn yn cael ei wario ar y pethau canlynol: monitro tomenni a chynnal archwiliadau rheolaidd, ymateb i waith atgyweirio adweithiol yn sgil tywydd garw, gwneud gwaith cynnal a chadw a rheoli llystyfiant, cynnal adolygiad manylach o rai tomenni sydd â blaenoriaeth, gan gynnwys asesiadau draenio, archwilio safleoedd ac asesiadau o sefydlogrwydd. Rhwng blynyddoedd ariannol 2020-21 a 2024-25 mae dros £42m o gyllid grant wedi cael ei dalu i awdurdodau lleol  a Cyfoeth Naturiol Cymru. Ar gyfer blwyddyn ariannol 2025-26, dyfarnwyd £34m i awdurdodau lleol a Cyfoeth Naturiol Cymru o dan y cynllun. Mae Llywodraeth y DU wedi ymrwymo i ddarparu £118m o gyllid rhwng blynyddoedd ariannol 2026-27 a 2028-29. Bydd y cyllid hwn yn cael ei ddyrannu i'r Cynllun Grant Diogelwch Tomenni Glo yn ei gyfanrwydd ac mae'n ychwanegol at y buddsoddiad o £25m a wnaed ym mlwyddyn ariannol 2025-26.</t>
  </si>
  <si>
    <t xml:space="preserve">Llif Prosiectau’r Sector Preifat  </t>
  </si>
  <si>
    <t>Fel rhan o’n gwaith yn datblygu darlun cyflawn o fuddsoddiadau mewn seilwaith strategol ledled Cymru, mae’r adran ganlynol yn cynnwys disgrifiad manwl o fuddsoddiadau’r sector preifat gan y sectorau Ynni, Dŵr a Rheilffyrdd. Er mai ein prosiectau blaenoriaethol yw’r cynlluniau a gyflwynir, a’i bod yn debygol iawn y byddant yn cael eu cyflawni, nid yw hyn yn golygu ymrwymiad ffurfiol gan y cwmnïau na’u partneriaid isod.</t>
  </si>
  <si>
    <t>Prosiect/Rhaglen</t>
  </si>
  <si>
    <t>Cyfanswm gwerth y cynllun (amc.£m)</t>
  </si>
  <si>
    <t>Dyddiad Dechrau</t>
  </si>
  <si>
    <t>Dyddiad Gorffen</t>
  </si>
  <si>
    <t>Dŵr - Hafren Dyfrdwy</t>
  </si>
  <si>
    <t>Gwella Argaeau a Chronfeydd Dŵr wedi’u Trin</t>
  </si>
  <si>
    <t>Buddsoddiad dan arweiniad y sector preifat.</t>
  </si>
  <si>
    <t>Newid pibellau plwm</t>
  </si>
  <si>
    <t>Gwella gwydnwch y cyflenwad dŵr</t>
  </si>
  <si>
    <t>Byddwn yn parhau â’r gweithgarwch hwn ar oddeutu hanner y gyfradd hon ar gyfer y cyfnod rhwng 2030 a 2035.</t>
  </si>
  <si>
    <t>Gwella effeithlonrwydd dŵr a chyflwyno mesuryddion clyfar </t>
  </si>
  <si>
    <t>Byddwn yn ceisio cynnal y lefel hon o weithgarwch ar gyfer y cyfnod rhwng 2030 a 2035.</t>
  </si>
  <si>
    <t xml:space="preserve">Gwella bioamrywiaeth </t>
  </si>
  <si>
    <t>Rhaglen NEP: gwella ansawdd dŵr afonydd</t>
  </si>
  <si>
    <t>Lleihau gollyngiadau o Orlifiant</t>
  </si>
  <si>
    <t>Cynyddu capasiti gwaith trin carthion ar gyfer twf</t>
  </si>
  <si>
    <t>Gwella’r gallu i wrthsefyll yr hinsawdd a lleihau allyriadau</t>
  </si>
  <si>
    <t>Byddwn yn ceisio treblu’r lefel hon o weithgarwch ar gyfer y cyfnod rhwng 2030 a 2035.</t>
  </si>
  <si>
    <t>Gwaith cynnal a chadw parhaus ar Ddŵr, Gwastraff ac Eiddo</t>
  </si>
  <si>
    <t>Dŵr - Dŵr Cymru Welsh Water</t>
  </si>
  <si>
    <t>Casglu, Storio a Throsglwyddo Dŵr Crai</t>
  </si>
  <si>
    <t>Dŵr Cymru sy’n ariannu, drwy gwsmeriaid, marchnadoedd cyfalaf a chyllid banciau. Cyflawni drwy adnoddau mewnol y cwmni a’i gadwyn gyflenwi.</t>
  </si>
  <si>
    <t xml:space="preserve">Pwrpas y buddsoddiad hwn yw cynnal a chadw ac uwchraddio argaeau Dŵr Cymru at ddibenion diogelwch a chydymffurfio â rhwymedigaethau, gan gynnwys Deddf Cronfeydd Dŵr 1975 a Deddf Rheoli Llifogydd a Dŵr 2010. </t>
  </si>
  <si>
    <t>Dosbarthu dŵr</t>
  </si>
  <si>
    <t>Mae angen buddsoddi yn seilwaith ardal ddosbarthu Dŵr Cymru er mwyn lleihau nifer yr achosion lle mae angen i gwsmeriaid gysylltu â ni oherwydd blas y dŵr tap neu sut mae'n edrych. Bydd y gwaith yn cynnwys gwella cyflwr y prif bibelli a’r pibelli dosbarthu i leihau achosion o liw rhyfedd yn y dŵr, ac i wella dibynadwyedd a’r gallu i’w gwasanaethu. Bydd y buddsoddiad hefyd yn gwella ansawdd y dŵr sy’n gadael ein gwaith trin.</t>
  </si>
  <si>
    <t xml:space="preserve">Cryfhau cadernid y cyflenwad drwy gynyddu’r cysylltedd rhwng y parthau cyflenwi, gan wella’r gallu i symud dŵr rhwng ardaloedd cyflenwi. </t>
  </si>
  <si>
    <t xml:space="preserve">Rhwydwaith dŵr gwastraff </t>
  </si>
  <si>
    <t xml:space="preserve">Buddsoddi i gynnal a chadw ac uwchraddio’r brif garthffos godi sy’n mynd drwy Wastadeddau Gwent, er mwyn lleihau’r risg o ddigwyddiadau llygredd difrifol mewn ardal sy’n sensitif i’r amgylchedd. </t>
  </si>
  <si>
    <t>Gwaith trin dŵr gwastraff</t>
  </si>
  <si>
    <t xml:space="preserve">Bydd buddsoddiad yn: lleihau effaith gweithgareddau dŵr gwastraff ar yr amgylchedd; sicrhau y cydymffurfir â thrwyddedau amgylcheddol; caniatáu ar gyfer poblogaeth gynyddol mewn ardaloedd penodol. Cyflawnir hyn drwy: gynyddu’r llif a’r capasiti storio yn y gwaith trin; gwaredu mwy o ffosfforws i leihau gollyngiadau ffosfforws, yn enwedig mewn afonydd sensitif; lleihau allyriadau nwyon tŷ gwydr o’r broses drin. </t>
  </si>
  <si>
    <t>Trosglwyddo a Thrin Dŵr Gwastraff i warchod yr Amgylchedd (Rhaglen NEP - CSO)</t>
  </si>
  <si>
    <t>Mae’r buddsoddiad hwn wedi’i gynllunio i leihau effaith ecolegol gorlifau storm a sicrhau gostyngiad yn amlder a hyd y gollyngiadau o’n gorlifau storm.</t>
  </si>
  <si>
    <t>Ynni</t>
  </si>
  <si>
    <t>Gwynt sefydlog ar y môr</t>
  </si>
  <si>
    <t xml:space="preserve">Contract ar gyfer Gwahaniaeth Llywodraeth y DU a chyflenwi gan ddatblygwyr preifat. Rownd Ocsiwn 7 fydd y rownd ocsiwn nesaf ar gyfer ymgeiswyr. Sefydlwyd y Grŵp Gorchwyl a Gorffen Gwynt ar y Môr ym mis Ionawr gan CSEEP i greu cynllun gweithredu i fmanteisio i'r eithaf ar gyfleoedd i Gymru. </t>
  </si>
  <si>
    <t>Gwynt ar y Môr Arnofiol</t>
  </si>
  <si>
    <t>Bydd prosiectau’n cael eu darparu drwy gymysgedd o gyllid datblygu preifat a chyllid refeniw Contract ar gyfer Gwahaniaeth Llywodraeth y DU
Mae'r costau a amlygir yng Ngholofn C yn cyfeirio at brosiectau profi ac arddangos a graddfa fasnachol.  (Tachwedd 2023)</t>
  </si>
  <si>
    <t>Ar hyn o bryd mae 5 prosiect profi a datblygu, o hyd at 100MW, wedi cael cynnig prydlesi gwely'r môr gan Ystâd y Goron.  Mae Ystâd y Goron wedi cyhoeddi bwriad i gyflawni piblinell o brosiectau gwynt alltraeth fel y bo'r angen yn y Môr Celtaidd erbyn 2045.  Bydd y rownd gyntaf o 4.5GW yn cael ei chyflwyno erbyn 2035 (Tachwedd 2023). Mae cyfle y Môr Celtaidd yn flaenoriaeth i Ardaloedd Menter Haven a Phort Talbot.</t>
  </si>
  <si>
    <t>Gwynt ar y Tir</t>
  </si>
  <si>
    <t xml:space="preserve">Cynllun Contract ar gyfer Gwahaniaeth Llywodraeth y DU. Rownd Ocsiwn 7 fydd y rownd ocsiwn nesaf ar gyfer ymgeiswyr. </t>
  </si>
  <si>
    <t>Bydd yr holl brosiectau o dan bwerau cydsynio i LlC gan gynnwys cyd-fynd â'r grid hyd at 136Kv (ar hyn o bryd cysylltiadau grid uwchben hynny sy'n parhau gyda'r DU). Nododd dros 2GW o brosiectau gwynt ar raddfa fasnachol yn flaenorol eu bod yn gyraeddadwy yng Nghymru. Amcangyfrifodd Regeneris y bydd tua £1.1m y MW yn ei wario mewn cyfnod datblygu/adeiladu y bydd 35% o'r gwariant hwn yn cael ei gadw'n lleol. Mae deialog yn parhau gyda datblygwyr a rhanddeiliaid.</t>
  </si>
  <si>
    <t>Solar</t>
  </si>
  <si>
    <t xml:space="preserve">Mae'n ymddangos bod symudiad blaenorol i brosiectau ar raddfa fach bellach yn symud yn ôl tuag at brosiectau ar raddfa fawr iawn ar y tir i roi buddion graddfa cost isaf fesul MW.  </t>
  </si>
  <si>
    <t>Ynni Morol – Ffrwd Lanw</t>
  </si>
  <si>
    <t xml:space="preserve">Prosiectau dan arweiniad y sector preifat sy’n cael eu hariannu’n rhannol gan Raglen Cronfeydd Strwythurol Ewropeaidd 2014-2020. €100m i gynyddu nifer y dyfeisiau ynni tonnau a llanw sy’n cael eu profi yn nyfroedd Cymru ac oddi ar arfordir Cymru, gan gynnwys cyflwyno araeau aml-ddyfais, a thrwy hynny sefydlu Cymru fel canolfan ar gyfer cynhyrchu ynni’r môr. Roedd Morlais wedi cael cymorth cychwynnol ar gyfer Mw cyfyngedig. Seilwaith y grid ar waith ac yn edrych i ehangu capasiti trwy'r prosiect Cydnerth. Cynllun Contract ar gyfer Gwahaniaeth Llywodraeth y DU. Rownd Ocsiwn 7 fydd y rownd ocsiwn nesaf ar gyfer ymgeiswyr. Mae gan Lywodraeth Cymru ecwiti ym Morlais.   </t>
  </si>
  <si>
    <t xml:space="preserve"> Mae parth arddangos llanw Morlais (Gorllewin Ynys Môn) wedi denu deg o ddatblygwyr ffrydiau llanw. Mae cynllun Morlais Menter Môn wedi’i sefydlu i helpu i gyflymu’r gwaith o ddatblygu a masnacheiddio nifer o dechnolegau ffrwd lanw ym Mharth Arddangos Morlais sydd â dyfarniad Ystad y Goron. Fel rhan o'r gefnogaeth barhaus i'r sector ffrydiau llanw, mae Llywodraeth Cymru wedi cymryd cyfran ecwiti yn ddiweddar ym Menter Môn Morlais Cyf, cwmni daliannol Morlais.  Mae hyn yn parhau â'r ymrwymiad yn yY Rhaglen Lywodraethu i gefnogi syniadau a fydd yn gwneud Cymru'n ganolfan fyd-eang ar gyfer technolegau llanw sy'n dod i'r amlwg. </t>
  </si>
  <si>
    <t>Rheilfordd - Network Rail</t>
  </si>
  <si>
    <t>Adweithyddion Modiwlaidd Bach / Adweithyddion Modiwlaidd Datblygedig</t>
  </si>
  <si>
    <t>Mae Llywodraeth Cymru yn ymgysylltu â datblygwr sector preifat i gwmpasu'r gwaith o osod adweithydd ymchwil feddygol. Llywodraeth Cymru sy'n arwain, gyda chyllid y sector preifat. Mae prosiect ychwanegol yn cael ei ddatblygu gan Gyngor Gwynedd am Barc Gwyddoniaeth - mae swm a ffynhonnell y cyllid i’w gadarnhau</t>
  </si>
  <si>
    <t>Potensial i ddarparu cyfleusterau niwclear newydd cyntaf o'u math yn Nhrawsfynydd i gynhyrchu Radioisotopau Meddygol, Adweithydd Ymchwil, cyfleusterau labordy a Pharc Gwyddoniaeth.</t>
  </si>
  <si>
    <t>Llywodraeth y DU drwy gontract GBE-N gydag RR SMR ar gyfer 1.5GW ar safle Wylfa - sy'n cynnwys 3 SMR i ddechrau. Contractio drwy ddefnyddio’r model RAB - i'w gadarnhau</t>
  </si>
  <si>
    <t>Potensial i ddarparu datblygiad niwclear newydd cyntaf o’i fath yn Wylfa</t>
  </si>
  <si>
    <t xml:space="preserve">Cynhyrchu Carbon Isel Uniper </t>
  </si>
  <si>
    <t xml:space="preserve">Mae Uniper yn edrych ar bosibilrwydd datblygu gorsaf bŵer nwy newydd gyda thechnoleg dal carbon yn ei safle yng Nghei Connah, prosiect Pŵer Carbon Isel Cei Connah. Disgwylir i'r orsaf bŵer tyrbinau nwy cylch cyfun newydd arfaethedig gael ei datblygu mewn dau gam; gyda thua hanner ei chapasiti terfynol o bŵer carbon isel yn cael ei gyflawni yng ngham un, ac yna'n ehangu hyd at uchafswm o 1.38GW. </t>
  </si>
  <si>
    <t>Gallai cam un yr orsaf bŵer tyrbinau nwy cylch cyfun newydd fod ar waith erbyn 2030.  Mae cais am gydsyniad datblygu i’r datblygiad arfaethedig wedi cael ei gyflwyno i'r Arolygiaeth Gynllunio. Mae asesiad meincnodi costau sy'n seiliedig ar theori wedi cael ei ddefnyddio i bennu amcangyfrif o gost dau gam y prosiect. Mae'r asesiad hwn wedi'i ddatgysylltu oddi wrth yr amcangyfrifon a roddwyd fel rhan o'r tendr cystadleuol ond credir ei fod yn dal i gynrychioli amcangyfrif rhesymol o gostau achos gwaeth i ddarparu'r Datblygiad Arfaethedig.</t>
  </si>
  <si>
    <t>Hydrogen - Hwb Hydrogen Caergybi</t>
  </si>
  <si>
    <t>Mae Menter Môn yn datblygu prosiect Hwb Hydrogen Caergybi gwerth £29m i gynhyrchu ac i ddosbarthu hyd at 5MW o hydrogen gwyrdd ar gyfer trafnidiaeth, diwydiant a'r sector cyhoeddus yng Ngogledd Cymru drwy ddefnyddio ffynonellau ynni adnewyddadwy</t>
  </si>
  <si>
    <t xml:space="preserve">Mae'r prosiect wedi sicrhau safle 24 erw ym Mharc Cybi, sy'n golygu bod modd datblygu'n raddol ac ehangu yn y dyfodol. Mae caniatâd cynllunio wedi cael ei roi ac mae trafodaethau'n mynd rhagddynt gyda Chyngor Sir Ynys Môn am gais Adran 73 i sicrhau cymeradwyaeth ar gyfer ail fynediad i'r safle. Mae asesiadau amgylcheddol ac ymgynghoriadau cymunedol yn mynd rhagddynt i sicrhau cydymffurfiaeth ac i ymgysylltu â rhanddeiliaid. Bydd partneriaethau strategol, cryfhau’r gallu i gyflawni a safle’r prosiect yn elwa o brofiad rhyngwladol mewn seilwaith hydrogen. Mae'r prosiect nawr yn symud at ei garreg filltir hollbwysig nesaf, gyda'r Penderfyniad Buddsoddi Terfynol wedi'i drefnu mewn llai na 12 mis, a fydd yn pennu dechrau'r gwaith adeiladu a chyflawni ar raddfa lawn. 
</t>
  </si>
  <si>
    <t>Adolygiad Cynhwysfawr o Wariant</t>
  </si>
  <si>
    <t>Ariennir gan Adolygiad Gwariant Cynhwysfawr Llywodraeth y DU. Cyflawnir drwy Network Rail a Trafnidiaeth Cymru</t>
  </si>
  <si>
    <t>Cyllid i fwrw ymlaen a gwelliannau gan gynnwys uwchraddio Llinellau Lliniaru De Cymru, Cyffordd Gorllewin Caerdydd, llinell Wrecsam – Lerpwl (Padeswood) a phum gorsaf newydd ar Brif Linell De Cymru.</t>
  </si>
  <si>
    <t>Rhaglen Adnewyddu Cyfnod Rheoli 7</t>
  </si>
  <si>
    <t>Ariennir a chyflawnir drwy Network Rail</t>
  </si>
  <si>
    <t>Adnewyddu ar draws Cymru a'r Gororau drwy gydol Cyfnod Rheoli 7.</t>
  </si>
  <si>
    <t>Bydd estyniad RWE i Gwynt y Môr yn brosiect ychwanegol 576Mw sydd wedi derbyn ei Lywodraeth y DU (Gorchymyn Caniatâd Datblygu). Datblygiad BP/EnBW Mona o 1.5Gw yn nyfroedd Cymru, un o ddau brosiect i'r consortiwm, a'r llall yw prosiect Morgan ym Môr Iwerddon - mae'r ddau hefyd wedi sicrhau cymeradwyaeth DCO. Ar gyfer y gadwyn gyflenwi bydd cyfleoedd o leiaf 8GW o wynt ar y môr sefydlog ym Môr Iwerddon wrth i Iwerddon bellach edrych i ddatblygu, gan gynnwys cyfleoedd ar gyfer gwynt ar y môr arnofiol. Yn unol â'r Grŵp Gorchwyl a Gorffen Gweinidogol, mae swyddogion Llywodraeth Cymru yn gweithio'n agos gyda'r datblygwr Mona i ddatblygu Memorandwm Cyd-ddealltwriaeth i ddarparu fframwaith ar gyfer cydweithio pellach ar ystod o feysydd gan gynnwys cadwyn gyflenwi, sgiliau, buddion cymunedol.</t>
  </si>
  <si>
    <r>
      <rPr>
        <sz val="11"/>
        <color theme="1"/>
        <rFont val="Arial"/>
        <family val="2"/>
      </rPr>
      <t>Parhau â’r rhaglen seilwaith mawr Cymunedau Dysgu Cynaliadwy, sydd wedi cefnogi ailadeiladu ac adnewyddu adeiladau Addysg ledled Cymru. Bydd y Rhaglen Dreigl naw mlynedd yn parhau i gefnogi partneriaid cyflawni gyda rhaglen gyllido ddeinamig ac ymatebol sy’n cyd-fynd â’r Strategaeth Buddsoddi yn Seilwaith Cymru a chyflawni blaenoriaethau lleol yn brydlon. Bydd yr hyblygrwydd yn y rhaglen yn rhoi cyfle i bartneriaid cyflawni nodi cynigion strategol tymor byr, tymor canolig a thymor hwy. Mae'r adolygiad 3 blynedd gorfodol o Gynlluniau Amlinellol Strategol yn rhoi rhagor o hyblygrwydd ac ystwythder i bartneriaid cyflawni ymateb i flaenoriaethau sy'n dod i'r amlwg ar lefel leol.</t>
    </r>
    <r>
      <rPr>
        <sz val="11"/>
        <color rgb="FF000000"/>
        <rFont val="Arial"/>
        <family val="2"/>
      </rPr>
      <t xml:space="preserve">  Mae’n ofynnol i’r holl brosiectau a gyflawnir drwy’r rhaglen fod yn rhai Carbon Sero Net ar ôl agor yn ogystal â darparu’r gwerth carbon corfforedig gorau sy’n cyd-fynd ag ymrwymiadau datgarboneiddio statudol Llywodraeth Cymru.</t>
    </r>
  </si>
  <si>
    <t xml:space="preserve">Mae Llywodraeth Cymru wedi cymeradwyo £86.9m hyd at 2025-26. Awdurdodau Lleol sy’n gweinyddu’r cynllun ac mae’n cael ei gyflawni gan drydydd partïon. </t>
  </si>
  <si>
    <t xml:space="preserve">Cafodd Trawsnewid Trefi ei lansio ym mis Ionawr 2020 i fynd i’r afael â’r dirywiad yng nghanol trefi a’r gostyngiad yn y galw am adwerthu ar y stryd fawr ac mae’n adeiladu ar y rhaglenni adfywio a ddechreuodd yn 2018.  Mae’r Rhaglen yn canolbwyntio ar dwf cynaliadwy ein trefi, drwy ymyriadau sy’n cynnwys gwell bioamrywiaeth a seilwaith gwyrdd; ailddefnyddio adeiladau gwag; cynyddu’r amrywiaeth o wasanaethau sydd ar gael mewn trefi gyda phwyslais ar weithio hyblyg a mannau byw; a mynediad at wasanaethau a hamdden.  Ar ben hynny, mae ein gwaith i drawsnewid trefi yn cydweithio ar draws y Llywodraeth i wella buddsoddiadau presennol fel gwella trafnidiaeth gyhoeddus a gwella llwybrau teithio llesol.  Roedd y rownd ddiwethaf o gyllid 'amlflwyddyn' rhwng 2022 a 2025.  Mae'r ffigurau bellach yn adlewyrchu'r dyraniadau cyllid blwyddyn ychwanegol ar gyfer 2025-2026 a 2026-27.
</t>
  </si>
  <si>
    <r>
      <rPr>
        <sz val="11"/>
        <color rgb="FF000000"/>
        <rFont val="Arial"/>
        <family val="2"/>
      </rPr>
      <t xml:space="preserve">Mae’r cyllid yn cynnwys cyfraniad yr UE a’r Adran Drafnidiaeth a ddarperir drwy Lywodraeth Cymru. Mae rhaglen Llinellau Craidd y Cymoedd wedi wynebu cynnydd mewn costau ac oedi oherwydd ffactorau fel Covid-19, ansicrwydd geowleidyddol a phroblemau gyda'r gadwyn gyflenwi. Mae swyddogion Llywodraeth Cymru yn dal mewn cysylltiad agos â TrC ynghylch cost a phroffil cyflawni'r rhaglen. 
</t>
    </r>
    <r>
      <rPr>
        <sz val="11"/>
        <color rgb="FFFF0000"/>
        <rFont val="Arial"/>
        <family val="2"/>
      </rPr>
      <t xml:space="preserve">
</t>
    </r>
  </si>
  <si>
    <r>
      <rPr>
        <sz val="11"/>
        <color rgb="FF000000"/>
        <rFont val="Arial"/>
        <family val="2"/>
      </rPr>
      <t>Yr Economi Gylchol - Buddsoddi mewn Seilwaith</t>
    </r>
  </si>
  <si>
    <r>
      <rPr>
        <sz val="11"/>
        <color theme="1"/>
        <rFont val="Arial"/>
        <family val="2"/>
      </rPr>
      <t xml:space="preserve">Erbyn diwedd tymor y Senedd hon, byddwn wedi buddsoddi bron i £377m </t>
    </r>
    <r>
      <rPr>
        <sz val="11"/>
        <color rgb="FF000000"/>
        <rFont val="Arial"/>
        <family val="2"/>
      </rPr>
      <t xml:space="preserve">(cyfalaf </t>
    </r>
    <r>
      <rPr>
        <i/>
        <sz val="11"/>
        <color rgb="FF000000"/>
        <rFont val="Arial"/>
        <family val="2"/>
      </rPr>
      <t>a</t>
    </r>
    <r>
      <rPr>
        <sz val="11"/>
        <color rgb="FF000000"/>
        <rFont val="Arial"/>
        <family val="2"/>
      </rPr>
      <t xml:space="preserve"> </t>
    </r>
    <r>
      <rPr>
        <i/>
        <sz val="11"/>
        <color rgb="FF000000"/>
        <rFont val="Arial"/>
        <family val="2"/>
      </rPr>
      <t>refeniw</t>
    </r>
    <r>
      <rPr>
        <sz val="11"/>
        <color rgb="FF000000"/>
        <rFont val="Arial"/>
        <family val="2"/>
      </rPr>
      <t>) mewn gwaith rheoli perygl llifogydd ac erydu arfordirol dros ein dwy raglen, gan leihau’r risg i dros 45,000 eiddo ledled Cymru.</t>
    </r>
  </si>
  <si>
    <t>Ceredigion yw Awdurdod Arweiniol Cronfa Ffyniant Gyffredin y DU yng nghanolbarth Cymru. Cronfa refeniw yw hon yn bennaf, ond bydd cyfanswm o tua £56m wedi cael ei weinyddu yn ystod y cyfnod gwreiddiol o 3 blynedd rhwng 2022/23 a 2024/25 a blwyddyn drosiannol 2025/26. 
Mae gan Gyngor Sir Ceredigion £1.4m o ddyraniadau Cyfalaf ar gyfer 2025/26 drwy gronfa Cronfa Ffyniant Gyffredin y DU (Powys £2.5m)
Mae prosiectau'n cael eu comisiynu a'u goruchwylio gan bartneriaethau lleol ym Mhowys a Cheredigion. Mae'r cyllid cyfalaf yn cefnogi amrywiaeth o brosiectau sy'n cefnogi gwelliannau i seilwaith canol trefi a chymunedau, adfywio treftadaeth a diwylliant, cynlluniau teithio llesol a chysylltedd digidol, arloesi mewn busnes a chymorth datgarboneiddio i fusnesau</t>
  </si>
  <si>
    <t xml:space="preserve">I’w gadarnhau </t>
  </si>
  <si>
    <t xml:space="preserve">Asesiad o Risgiau Newid Hinsawdd </t>
  </si>
  <si>
    <t>Mae Cymorth i Brynu - Cymru yn darparu benthyciad rhannu ecwiti (yn rhad ac am ddim am y pum mlynedd gyntaf) i gefnogi prynwyr cartrefi sy’n cael eu hadeiladu o’r newydd, y mae angen cymorth ariannol ychwanegol arnynt. Ers i’r cynllun gael ei sefydlu, mae wedi darparu bron i 15,000 o gartrefi.</t>
  </si>
  <si>
    <t>Mae'r rhaglen Safleoedd ac Adeiladau yn sail i lawer o'r dyheadau yn y Cynllun Gweithredu Economaidd drwy ddarparu safleoedd ac adeiladau modern yn y lleoliadau cywir ledled Cymru i helpu busnesau Cymru i dyfu a datblygu yn ogystal â chystadlu am fuddsoddiad rhyngwladol gyda gweddill y DU ac yn fyd-eang. Bydd y rhaglen Safleoedd ac Adeiladau yn helpu i gyflawni ystod o amcanion polisi ehangach, er enghraifft, cael effaith sylweddol o fewn menter y Cymoedd Technoleg.</t>
  </si>
  <si>
    <t>Economic Development</t>
  </si>
  <si>
    <t xml:space="preserve">Mae’r ‘gronfa’ hon yn seiliedig ar ddyraniad cyfalaf dangosol gan Ysgrifennydd y Cabinet hyd at 2025-26 sy’n cynnwys: £10m wedi'i wario yn 2022-23; gwariant o £18m yn 2023-24; amcangyfrif o tua £12m o wariant yn 2024-25 a thua £20m yn 2025-26 gyda chyllideb o £114m dros y 3 blynedd nesaf. Rydym yn disgwyl y bydd rhywfaint o lithriant gyda phrosiectau seilwaith mawr sy’n cymryd llawer o amser i’w datblygu a’u rhoi ar waith.   Gall oedi o ran gweithgynhyrchu yng nghyswllt adeiladu a darparu Cerbydau Allyriadau Isel Iawn (ULEV) hefyd effeithio ar y gwariant cyffredinol.                                                                                                                                                                                                                           </t>
  </si>
  <si>
    <t>Bydd cyllideb cyfalaf y GIG yn parhau i gael ei buddsoddi mewn seilwaith i gefnogi’r gwaith o ddarparu gwasanaethau diogel, cynaliadwy a hygyrch o ansawdd uchel ac i fwrw ymlaen â’r gwaith o drawsnewid y ddarpariaeth gofal iechyd yn y gwasanaethau clinigol acíwt, y ddarpariaeth gofal sylfaenol a gofal cymdeithasol yn y sectorau cymunedol.  Bydd y gyllideb gyfalaf hefyd yn canolbwyntio ar fuddsoddiadau blaenoriaeth, gan gynnwys cyfarpar delweddu a diagnostig, cyfleoedd datgarboneiddio, iechyd meddwl a seilwaith ehangach ysbytai, gan gynnwys gwasanaethau digidol a gwybodeg.</t>
  </si>
  <si>
    <t>Gwella monitro llif dŵr gwastraff</t>
  </si>
  <si>
    <t>Mae’r adran ganlynol yn cynnwys casgliad o holl gynlluniau awdurdodau lleol Cymru lle yr amcangyfrifir bod cyfanswm gwerth y cynlluniau’n fwy na £2m; ac mae’r cynllun yn cael ei gyflawni ar hyn o bryd, neu y mae bwriad ei ddechrau yn y tair blynedd nesaf. Oherwydd y ffordd mae rhai cynlluniau’n cael eu hariannu, dylid nodi bod rhywfaint o orgyffwrdd rhwng data Llywodraeth Cymru a data ALlau (er enghraifft, mae’r Rhaglen Cymunedau Dysgu Cynaliadwy yn cael ei hariannu’n rhannol gan Lywodraeth Cymru a’i hariannu’n rhannol gan awdurdodau lleol). Amcangyfrifon yw’r ffigurau ar sail y data mwyaf cyfredol sydd ar gael ac wedi’u talgrynnu i ddau le degol.</t>
  </si>
  <si>
    <t>Cyllid LIC/ALl</t>
  </si>
  <si>
    <t>Amcangyfrifo Gyfanswm Gwerth y Cynllun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</si>
</sst>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
    <numFmt numFmtId="165" formatCode="_(* #,##0.00_);_(* \(#,##0.00\);_(* &quot;-&quot;??_);_(@_)"/>
    <numFmt numFmtId="166" formatCode="0.0"/>
    <numFmt numFmtId="167" formatCode="mmm/yyyy"/>
    <numFmt numFmtId="168" formatCode="_-* #,##0.0_-;\-* #,##0.0_-;_-* &quot;-&quot;??_-;_-@_-"/>
  </numFmts>
  <fonts count="14" x14ac:knownFonts="1">
    <font>
      <sz val="11"/>
      <color theme="1"/>
      <name val="Calibri"/>
      <family val="2"/>
      <scheme val="minor"/>
    </font>
    <font>
      <sz val="11"/>
      <color theme="1"/>
      <name val="Calibri"/>
      <family val="2"/>
      <scheme val="minor"/>
    </font>
    <font>
      <sz val="10"/>
      <color rgb="FF000000"/>
      <name val="Times New Roman"/>
      <family val="1"/>
    </font>
    <font>
      <b/>
      <sz val="11"/>
      <color rgb="FFFFFFFF"/>
      <name val="Arial"/>
      <family val="2"/>
    </font>
    <font>
      <sz val="11"/>
      <name val="Arial"/>
      <family val="2"/>
    </font>
    <font>
      <b/>
      <sz val="11"/>
      <name val="Arial"/>
      <family val="2"/>
    </font>
    <font>
      <b/>
      <sz val="11"/>
      <color theme="1"/>
      <name val="Arial"/>
      <family val="2"/>
    </font>
    <font>
      <sz val="12"/>
      <color theme="1"/>
      <name val="Arial"/>
      <family val="2"/>
    </font>
    <font>
      <sz val="11"/>
      <color theme="1"/>
      <name val="Arial"/>
      <family val="2"/>
    </font>
    <font>
      <sz val="11"/>
      <color rgb="FF000000"/>
      <name val="Arial"/>
      <family val="2"/>
    </font>
    <font>
      <sz val="11"/>
      <color rgb="FFFF0000"/>
      <name val="Arial"/>
      <family val="2"/>
    </font>
    <font>
      <vertAlign val="superscript"/>
      <sz val="11"/>
      <name val="Arial"/>
      <family val="2"/>
    </font>
    <font>
      <strike/>
      <sz val="11"/>
      <name val="Arial"/>
      <family val="2"/>
    </font>
    <font>
      <i/>
      <sz val="11"/>
      <color rgb="FF000000"/>
      <name val="Arial"/>
      <family val="2"/>
    </font>
  </fonts>
  <fills count="7">
    <fill>
      <patternFill patternType="none"/>
    </fill>
    <fill>
      <patternFill patternType="gray125"/>
    </fill>
    <fill>
      <patternFill patternType="solid">
        <fgColor rgb="FFAF1D1F"/>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
      <patternFill patternType="solid">
        <fgColor theme="2" tint="-9.9978637043366805E-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11">
    <xf numFmtId="0" fontId="0" fillId="0" borderId="0"/>
    <xf numFmtId="0" fontId="2" fillId="0" borderId="0"/>
    <xf numFmtId="165" fontId="7" fillId="0" borderId="0" applyFont="0" applyFill="0" applyBorder="0" applyAlignment="0" applyProtection="0"/>
    <xf numFmtId="0" fontId="2" fillId="0" borderId="0"/>
    <xf numFmtId="0" fontId="7" fillId="0" borderId="0"/>
    <xf numFmtId="165" fontId="7" fillId="0" borderId="0" applyFont="0" applyFill="0" applyBorder="0" applyAlignment="0" applyProtection="0"/>
    <xf numFmtId="0" fontId="1" fillId="0" borderId="0"/>
    <xf numFmtId="0" fontId="7" fillId="0" borderId="0"/>
    <xf numFmtId="165" fontId="7" fillId="0" borderId="0" applyFont="0" applyFill="0" applyBorder="0" applyAlignment="0" applyProtection="0"/>
    <xf numFmtId="0" fontId="1" fillId="0" borderId="0"/>
    <xf numFmtId="43" fontId="1" fillId="0" borderId="0" applyFont="0" applyFill="0" applyBorder="0" applyAlignment="0" applyProtection="0"/>
  </cellStyleXfs>
  <cellXfs count="245">
    <xf numFmtId="0" fontId="0" fillId="0" borderId="0" xfId="0"/>
    <xf numFmtId="0" fontId="4" fillId="0" borderId="1" xfId="1" applyFont="1" applyBorder="1" applyAlignment="1">
      <alignment horizontal="left" vertical="top" wrapText="1"/>
    </xf>
    <xf numFmtId="0" fontId="4" fillId="0" borderId="1" xfId="0" applyFont="1" applyBorder="1" applyAlignment="1">
      <alignment horizontal="left" vertical="top" wrapText="1"/>
    </xf>
    <xf numFmtId="0" fontId="4" fillId="4" borderId="1" xfId="1" applyFont="1" applyFill="1" applyBorder="1" applyAlignment="1">
      <alignment horizontal="left" vertical="top" wrapText="1"/>
    </xf>
    <xf numFmtId="0" fontId="4" fillId="5" borderId="1" xfId="1" applyFont="1" applyFill="1" applyBorder="1" applyAlignment="1">
      <alignment horizontal="left" vertical="top" wrapText="1"/>
    </xf>
    <xf numFmtId="164" fontId="4" fillId="0" borderId="1" xfId="1" applyNumberFormat="1" applyFont="1" applyBorder="1" applyAlignment="1">
      <alignment horizontal="right" vertical="top" wrapText="1"/>
    </xf>
    <xf numFmtId="0" fontId="4" fillId="5" borderId="1" xfId="0" applyFont="1" applyFill="1" applyBorder="1" applyAlignment="1">
      <alignment horizontal="left" vertical="top" wrapText="1"/>
    </xf>
    <xf numFmtId="0" fontId="4" fillId="0" borderId="0" xfId="0" applyFont="1"/>
    <xf numFmtId="164" fontId="4" fillId="0" borderId="0" xfId="0" applyNumberFormat="1" applyFont="1"/>
    <xf numFmtId="0" fontId="5" fillId="3" borderId="1" xfId="0" applyFont="1" applyFill="1" applyBorder="1" applyAlignment="1">
      <alignment horizontal="left" vertical="top" wrapText="1"/>
    </xf>
    <xf numFmtId="0" fontId="4" fillId="0" borderId="1" xfId="0" applyFont="1" applyBorder="1" applyAlignment="1">
      <alignment horizontal="right" vertical="top" wrapText="1"/>
    </xf>
    <xf numFmtId="0" fontId="4" fillId="0" borderId="1" xfId="0" applyFont="1" applyBorder="1" applyAlignment="1">
      <alignment vertical="top" wrapText="1"/>
    </xf>
    <xf numFmtId="0" fontId="8" fillId="0" borderId="1" xfId="0" applyFont="1" applyBorder="1" applyAlignment="1">
      <alignment vertical="top" wrapText="1"/>
    </xf>
    <xf numFmtId="0" fontId="8" fillId="0" borderId="1" xfId="0" applyFont="1" applyBorder="1" applyAlignment="1">
      <alignment horizontal="left" vertical="top" wrapText="1"/>
    </xf>
    <xf numFmtId="0" fontId="4" fillId="0" borderId="1" xfId="1" applyFont="1" applyBorder="1" applyAlignment="1">
      <alignment vertical="top" wrapText="1"/>
    </xf>
    <xf numFmtId="0" fontId="8" fillId="0" borderId="1" xfId="0" applyFont="1" applyBorder="1" applyAlignment="1">
      <alignment horizontal="left" vertical="top"/>
    </xf>
    <xf numFmtId="1" fontId="4" fillId="0" borderId="1" xfId="1" applyNumberFormat="1" applyFont="1" applyBorder="1" applyAlignment="1">
      <alignment horizontal="left" vertical="top" wrapText="1"/>
    </xf>
    <xf numFmtId="0" fontId="4" fillId="0" borderId="1" xfId="3" applyFont="1" applyBorder="1" applyAlignment="1">
      <alignment horizontal="left" vertical="top" wrapText="1"/>
    </xf>
    <xf numFmtId="0" fontId="4" fillId="0" borderId="1" xfId="0" applyFont="1" applyBorder="1" applyAlignment="1">
      <alignment horizontal="left" vertical="top"/>
    </xf>
    <xf numFmtId="0" fontId="4" fillId="0" borderId="1" xfId="0" applyFont="1" applyBorder="1" applyAlignment="1">
      <alignment vertical="top"/>
    </xf>
    <xf numFmtId="0" fontId="5" fillId="3" borderId="1" xfId="0" applyFont="1" applyFill="1" applyBorder="1" applyAlignment="1">
      <alignment vertical="top" wrapText="1"/>
    </xf>
    <xf numFmtId="0" fontId="6" fillId="3" borderId="1" xfId="0" applyFont="1" applyFill="1" applyBorder="1" applyAlignment="1">
      <alignment horizontal="left" vertical="top" wrapText="1"/>
    </xf>
    <xf numFmtId="164" fontId="5" fillId="3" borderId="1" xfId="0" applyNumberFormat="1" applyFont="1" applyFill="1" applyBorder="1" applyAlignment="1">
      <alignment horizontal="left" vertical="top" wrapText="1"/>
    </xf>
    <xf numFmtId="0" fontId="4" fillId="5" borderId="1" xfId="1" applyFont="1" applyFill="1" applyBorder="1" applyAlignment="1">
      <alignment vertical="top" wrapText="1"/>
    </xf>
    <xf numFmtId="0" fontId="9" fillId="4" borderId="1" xfId="0" applyFont="1" applyFill="1" applyBorder="1" applyAlignment="1">
      <alignment vertical="top" wrapText="1"/>
    </xf>
    <xf numFmtId="0" fontId="9" fillId="4" borderId="1" xfId="0" applyFont="1" applyFill="1" applyBorder="1" applyAlignment="1">
      <alignment vertical="top"/>
    </xf>
    <xf numFmtId="0" fontId="4" fillId="5" borderId="2" xfId="3" applyFont="1" applyFill="1" applyBorder="1" applyAlignment="1">
      <alignment horizontal="left" vertical="top" wrapText="1"/>
    </xf>
    <xf numFmtId="0" fontId="8" fillId="5" borderId="2" xfId="3" applyFont="1" applyFill="1" applyBorder="1" applyAlignment="1">
      <alignment vertical="top" wrapText="1"/>
    </xf>
    <xf numFmtId="0" fontId="8" fillId="5" borderId="2" xfId="3" applyFont="1" applyFill="1" applyBorder="1" applyAlignment="1">
      <alignment horizontal="left" vertical="top" wrapText="1"/>
    </xf>
    <xf numFmtId="0" fontId="4" fillId="0" borderId="1" xfId="3" applyFont="1" applyBorder="1" applyAlignment="1">
      <alignment vertical="top" wrapText="1"/>
    </xf>
    <xf numFmtId="0" fontId="8" fillId="0" borderId="1" xfId="3" applyFont="1" applyBorder="1" applyAlignment="1">
      <alignment horizontal="left" vertical="top" wrapText="1"/>
    </xf>
    <xf numFmtId="0" fontId="4" fillId="0" borderId="1" xfId="0" applyFont="1" applyBorder="1" applyAlignment="1">
      <alignment wrapText="1"/>
    </xf>
    <xf numFmtId="0" fontId="4" fillId="5" borderId="1" xfId="0" applyFont="1" applyFill="1" applyBorder="1" applyAlignment="1">
      <alignment vertical="top" wrapText="1"/>
    </xf>
    <xf numFmtId="0" fontId="8" fillId="5" borderId="1" xfId="0" applyFont="1" applyFill="1" applyBorder="1" applyAlignment="1">
      <alignment vertical="top" wrapText="1"/>
    </xf>
    <xf numFmtId="0" fontId="9" fillId="5" borderId="1" xfId="0" applyFont="1" applyFill="1" applyBorder="1" applyAlignment="1">
      <alignment vertical="top" wrapText="1"/>
    </xf>
    <xf numFmtId="0" fontId="4" fillId="0" borderId="1" xfId="6" applyFont="1" applyBorder="1" applyAlignment="1">
      <alignment horizontal="left" vertical="top" wrapText="1"/>
    </xf>
    <xf numFmtId="0" fontId="4" fillId="0" borderId="1" xfId="6" applyFont="1" applyBorder="1" applyAlignment="1">
      <alignment vertical="top" wrapText="1"/>
    </xf>
    <xf numFmtId="0" fontId="10" fillId="0" borderId="1" xfId="6" applyFont="1" applyBorder="1" applyAlignment="1">
      <alignment horizontal="left" vertical="top" wrapText="1"/>
    </xf>
    <xf numFmtId="0" fontId="4" fillId="5" borderId="1" xfId="6" applyFont="1" applyFill="1" applyBorder="1" applyAlignment="1">
      <alignment horizontal="left" vertical="top" wrapText="1"/>
    </xf>
    <xf numFmtId="164" fontId="4" fillId="5" borderId="1" xfId="2" applyNumberFormat="1" applyFont="1" applyFill="1" applyBorder="1" applyAlignment="1">
      <alignment horizontal="center" vertical="top" wrapText="1"/>
    </xf>
    <xf numFmtId="164" fontId="4" fillId="5" borderId="1" xfId="1" applyNumberFormat="1" applyFont="1" applyFill="1" applyBorder="1" applyAlignment="1">
      <alignment horizontal="center" vertical="top" wrapText="1"/>
    </xf>
    <xf numFmtId="1" fontId="4" fillId="5" borderId="1" xfId="1" applyNumberFormat="1" applyFont="1" applyFill="1" applyBorder="1" applyAlignment="1">
      <alignment horizontal="center" vertical="top" wrapText="1"/>
    </xf>
    <xf numFmtId="164" fontId="4" fillId="5" borderId="1" xfId="0" applyNumberFormat="1" applyFont="1" applyFill="1" applyBorder="1" applyAlignment="1">
      <alignment horizontal="center" vertical="top" wrapText="1"/>
    </xf>
    <xf numFmtId="164" fontId="4" fillId="0" borderId="1" xfId="0" applyNumberFormat="1" applyFont="1" applyBorder="1" applyAlignment="1">
      <alignment horizontal="center" vertical="top" wrapText="1"/>
    </xf>
    <xf numFmtId="0" fontId="4" fillId="0" borderId="1" xfId="0" applyFont="1" applyBorder="1" applyAlignment="1">
      <alignment horizontal="center" vertical="top" wrapText="1"/>
    </xf>
    <xf numFmtId="164" fontId="4" fillId="0" borderId="1" xfId="1" applyNumberFormat="1" applyFont="1" applyBorder="1" applyAlignment="1">
      <alignment horizontal="center" vertical="top" wrapText="1"/>
    </xf>
    <xf numFmtId="1" fontId="4" fillId="0" borderId="1" xfId="1" applyNumberFormat="1" applyFont="1" applyBorder="1" applyAlignment="1">
      <alignment horizontal="center" vertical="top" wrapText="1"/>
    </xf>
    <xf numFmtId="164" fontId="8" fillId="0" borderId="1" xfId="0" applyNumberFormat="1" applyFont="1" applyBorder="1" applyAlignment="1">
      <alignment horizontal="center" vertical="top"/>
    </xf>
    <xf numFmtId="0" fontId="8" fillId="0" borderId="1" xfId="0" applyFont="1" applyBorder="1" applyAlignment="1">
      <alignment horizontal="center" vertical="top"/>
    </xf>
    <xf numFmtId="0" fontId="4" fillId="0" borderId="1" xfId="1" applyFont="1" applyBorder="1" applyAlignment="1">
      <alignment horizontal="center" vertical="top" wrapText="1"/>
    </xf>
    <xf numFmtId="166" fontId="8" fillId="0" borderId="1" xfId="0" applyNumberFormat="1" applyFont="1" applyBorder="1" applyAlignment="1">
      <alignment horizontal="center" vertical="top"/>
    </xf>
    <xf numFmtId="166"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164" fontId="4" fillId="0" borderId="1" xfId="3" applyNumberFormat="1" applyFont="1" applyBorder="1" applyAlignment="1">
      <alignment horizontal="center" vertical="top" wrapText="1"/>
    </xf>
    <xf numFmtId="1" fontId="4" fillId="0" borderId="1" xfId="3" applyNumberFormat="1" applyFont="1" applyBorder="1" applyAlignment="1">
      <alignment horizontal="center" vertical="top" wrapText="1"/>
    </xf>
    <xf numFmtId="0" fontId="4" fillId="0" borderId="1" xfId="3" applyFont="1" applyBorder="1" applyAlignment="1">
      <alignment horizontal="center" vertical="top" wrapText="1"/>
    </xf>
    <xf numFmtId="164" fontId="4" fillId="0" borderId="1" xfId="0" applyNumberFormat="1" applyFont="1" applyBorder="1" applyAlignment="1">
      <alignment horizontal="center" vertical="top"/>
    </xf>
    <xf numFmtId="0" fontId="4" fillId="0" borderId="1" xfId="0" applyFont="1" applyBorder="1" applyAlignment="1">
      <alignment horizontal="center" vertical="top"/>
    </xf>
    <xf numFmtId="17" fontId="4" fillId="0" borderId="1" xfId="0" applyNumberFormat="1" applyFont="1" applyBorder="1" applyAlignment="1">
      <alignment horizontal="center" vertical="top"/>
    </xf>
    <xf numFmtId="167" fontId="4" fillId="5" borderId="1" xfId="0" applyNumberFormat="1" applyFont="1" applyFill="1" applyBorder="1" applyAlignment="1">
      <alignment horizontal="center" vertical="top" wrapText="1"/>
    </xf>
    <xf numFmtId="0" fontId="9" fillId="4" borderId="1" xfId="0" applyFont="1" applyFill="1" applyBorder="1" applyAlignment="1">
      <alignment horizontal="center" vertical="top" wrapText="1"/>
    </xf>
    <xf numFmtId="164" fontId="8" fillId="5" borderId="2" xfId="3" applyNumberFormat="1" applyFont="1" applyFill="1" applyBorder="1" applyAlignment="1">
      <alignment horizontal="center" vertical="top" wrapText="1"/>
    </xf>
    <xf numFmtId="1" fontId="8" fillId="5" borderId="2" xfId="3" applyNumberFormat="1" applyFont="1" applyFill="1" applyBorder="1" applyAlignment="1">
      <alignment horizontal="center" vertical="top" wrapText="1"/>
    </xf>
    <xf numFmtId="164" fontId="8" fillId="0" borderId="1" xfId="2" applyNumberFormat="1" applyFont="1" applyFill="1" applyBorder="1" applyAlignment="1">
      <alignment horizontal="center" vertical="top" wrapText="1"/>
    </xf>
    <xf numFmtId="164" fontId="8" fillId="0" borderId="1" xfId="3" applyNumberFormat="1" applyFont="1" applyBorder="1" applyAlignment="1">
      <alignment horizontal="center" vertical="top" wrapText="1"/>
    </xf>
    <xf numFmtId="164" fontId="4" fillId="5" borderId="1" xfId="3" applyNumberFormat="1" applyFont="1" applyFill="1" applyBorder="1" applyAlignment="1">
      <alignment horizontal="center" vertical="top" wrapText="1"/>
    </xf>
    <xf numFmtId="164" fontId="4" fillId="5" borderId="1" xfId="0" applyNumberFormat="1" applyFont="1" applyFill="1" applyBorder="1" applyAlignment="1">
      <alignment horizontal="center" vertical="top"/>
    </xf>
    <xf numFmtId="0" fontId="4" fillId="5" borderId="1" xfId="0" applyFont="1" applyFill="1" applyBorder="1" applyAlignment="1">
      <alignment horizontal="center" vertical="top"/>
    </xf>
    <xf numFmtId="166" fontId="4" fillId="0" borderId="1" xfId="6" applyNumberFormat="1" applyFont="1" applyBorder="1" applyAlignment="1">
      <alignment horizontal="center" vertical="top" wrapText="1"/>
    </xf>
    <xf numFmtId="1" fontId="4" fillId="0" borderId="1" xfId="6" applyNumberFormat="1" applyFont="1" applyBorder="1" applyAlignment="1">
      <alignment horizontal="center" vertical="top" wrapText="1"/>
    </xf>
    <xf numFmtId="166" fontId="4" fillId="5" borderId="1" xfId="6" applyNumberFormat="1" applyFont="1" applyFill="1" applyBorder="1" applyAlignment="1">
      <alignment horizontal="center" vertical="top" wrapText="1"/>
    </xf>
    <xf numFmtId="1" fontId="4" fillId="5" borderId="1" xfId="6" applyNumberFormat="1" applyFont="1" applyFill="1" applyBorder="1" applyAlignment="1">
      <alignment horizontal="center" vertical="top" wrapText="1"/>
    </xf>
    <xf numFmtId="1" fontId="9" fillId="0" borderId="1" xfId="6" applyNumberFormat="1" applyFont="1" applyBorder="1" applyAlignment="1">
      <alignment horizontal="center" vertical="top" wrapText="1"/>
    </xf>
    <xf numFmtId="0" fontId="8" fillId="0" borderId="0" xfId="0" applyFont="1"/>
    <xf numFmtId="0" fontId="8" fillId="0" borderId="0" xfId="0" applyFont="1" applyAlignment="1">
      <alignment vertical="top" wrapText="1"/>
    </xf>
    <xf numFmtId="0" fontId="9" fillId="0" borderId="1" xfId="1" applyFont="1" applyBorder="1" applyAlignment="1">
      <alignment horizontal="left" vertical="top" wrapText="1"/>
    </xf>
    <xf numFmtId="0" fontId="9" fillId="0" borderId="1" xfId="0" applyFont="1" applyBorder="1" applyAlignment="1">
      <alignment vertical="top" wrapText="1"/>
    </xf>
    <xf numFmtId="0" fontId="4" fillId="0" borderId="1" xfId="4" applyFont="1" applyBorder="1" applyAlignment="1">
      <alignment vertical="top" wrapText="1"/>
    </xf>
    <xf numFmtId="0" fontId="4" fillId="5" borderId="1" xfId="3" applyFont="1" applyFill="1" applyBorder="1" applyAlignment="1">
      <alignment horizontal="left" vertical="top" wrapText="1"/>
    </xf>
    <xf numFmtId="164" fontId="4" fillId="0" borderId="1" xfId="4" applyNumberFormat="1" applyFont="1" applyBorder="1" applyAlignment="1">
      <alignment horizontal="center" vertical="top" wrapText="1"/>
    </xf>
    <xf numFmtId="0" fontId="4" fillId="0" borderId="1" xfId="4" applyFont="1" applyBorder="1" applyAlignment="1">
      <alignment horizontal="center" vertical="top" wrapText="1"/>
    </xf>
    <xf numFmtId="0" fontId="4" fillId="5" borderId="4" xfId="4" applyFont="1" applyFill="1" applyBorder="1" applyAlignment="1">
      <alignment horizontal="left" vertical="top"/>
    </xf>
    <xf numFmtId="166" fontId="4" fillId="0" borderId="4" xfId="4" applyNumberFormat="1" applyFont="1" applyBorder="1" applyAlignment="1">
      <alignment horizontal="center" vertical="top"/>
    </xf>
    <xf numFmtId="0" fontId="4" fillId="5" borderId="4" xfId="4" applyFont="1" applyFill="1" applyBorder="1" applyAlignment="1">
      <alignment horizontal="center" vertical="top"/>
    </xf>
    <xf numFmtId="0" fontId="4" fillId="5" borderId="4" xfId="4" applyFont="1" applyFill="1" applyBorder="1" applyAlignment="1">
      <alignment horizontal="left" vertical="top" wrapText="1"/>
    </xf>
    <xf numFmtId="0" fontId="12" fillId="5" borderId="1" xfId="3" applyFont="1" applyFill="1" applyBorder="1" applyAlignment="1">
      <alignment vertical="top" wrapText="1"/>
    </xf>
    <xf numFmtId="1" fontId="4" fillId="5" borderId="1" xfId="3" applyNumberFormat="1" applyFont="1" applyFill="1" applyBorder="1" applyAlignment="1">
      <alignment horizontal="center" vertical="top" wrapText="1"/>
    </xf>
    <xf numFmtId="0" fontId="4" fillId="5" borderId="1" xfId="3" applyFont="1" applyFill="1" applyBorder="1" applyAlignment="1">
      <alignment horizontal="center" vertical="top" wrapText="1"/>
    </xf>
    <xf numFmtId="0" fontId="4" fillId="5" borderId="1" xfId="4" applyFont="1" applyFill="1" applyBorder="1" applyAlignment="1">
      <alignment horizontal="left" vertical="top" wrapText="1"/>
    </xf>
    <xf numFmtId="0" fontId="4" fillId="5" borderId="1" xfId="4" applyFont="1" applyFill="1" applyBorder="1" applyAlignment="1">
      <alignment vertical="top" wrapText="1"/>
    </xf>
    <xf numFmtId="166" fontId="4" fillId="0" borderId="1" xfId="3" applyNumberFormat="1" applyFont="1" applyBorder="1" applyAlignment="1">
      <alignment horizontal="center" vertical="top" wrapText="1"/>
    </xf>
    <xf numFmtId="0" fontId="4" fillId="5" borderId="1" xfId="4" applyFont="1" applyFill="1" applyBorder="1" applyAlignment="1">
      <alignment horizontal="center" vertical="top" wrapText="1"/>
    </xf>
    <xf numFmtId="0" fontId="4" fillId="5" borderId="1" xfId="3" applyFont="1" applyFill="1" applyBorder="1" applyAlignment="1">
      <alignment vertical="top" wrapText="1"/>
    </xf>
    <xf numFmtId="0" fontId="4" fillId="0" borderId="1" xfId="4" applyFont="1" applyBorder="1" applyAlignment="1">
      <alignment vertical="top"/>
    </xf>
    <xf numFmtId="166" fontId="4" fillId="0" borderId="1" xfId="4" applyNumberFormat="1" applyFont="1" applyBorder="1" applyAlignment="1">
      <alignment horizontal="center" vertical="top" wrapText="1"/>
    </xf>
    <xf numFmtId="0" fontId="4" fillId="0" borderId="1" xfId="4" applyFont="1" applyBorder="1" applyAlignment="1">
      <alignment horizontal="left" vertical="top" wrapText="1"/>
    </xf>
    <xf numFmtId="0" fontId="8" fillId="0" borderId="0" xfId="4" applyFont="1" applyAlignment="1">
      <alignment horizontal="left" vertical="top" wrapText="1"/>
    </xf>
    <xf numFmtId="0" fontId="9" fillId="0" borderId="1" xfId="4" applyFont="1" applyBorder="1" applyAlignment="1">
      <alignment horizontal="left" vertical="top" wrapText="1"/>
    </xf>
    <xf numFmtId="0" fontId="8" fillId="0" borderId="1" xfId="4" applyFont="1" applyBorder="1" applyAlignment="1">
      <alignment horizontal="left" vertical="top" wrapText="1"/>
    </xf>
    <xf numFmtId="0" fontId="6" fillId="3" borderId="1" xfId="4" applyFont="1" applyFill="1" applyBorder="1" applyAlignment="1">
      <alignment horizontal="left" vertical="top" wrapText="1"/>
    </xf>
    <xf numFmtId="166" fontId="8" fillId="0" borderId="1" xfId="4" applyNumberFormat="1" applyFont="1" applyBorder="1" applyAlignment="1">
      <alignment horizontal="center" vertical="top" wrapText="1"/>
    </xf>
    <xf numFmtId="0" fontId="8" fillId="0" borderId="1" xfId="4" applyFont="1" applyBorder="1" applyAlignment="1">
      <alignment horizontal="center" vertical="top" wrapText="1"/>
    </xf>
    <xf numFmtId="0" fontId="8" fillId="5" borderId="1" xfId="4" applyFont="1" applyFill="1" applyBorder="1" applyAlignment="1">
      <alignment horizontal="left" vertical="top" wrapText="1"/>
    </xf>
    <xf numFmtId="166" fontId="8" fillId="5" borderId="1" xfId="4" applyNumberFormat="1" applyFont="1" applyFill="1" applyBorder="1" applyAlignment="1">
      <alignment horizontal="center" vertical="top" wrapText="1"/>
    </xf>
    <xf numFmtId="0" fontId="8" fillId="5" borderId="1" xfId="4" applyFont="1" applyFill="1" applyBorder="1" applyAlignment="1">
      <alignment horizontal="center" vertical="top" wrapText="1"/>
    </xf>
    <xf numFmtId="0" fontId="8" fillId="0" borderId="1" xfId="6" applyFont="1" applyBorder="1" applyAlignment="1">
      <alignment vertical="top" wrapText="1"/>
    </xf>
    <xf numFmtId="0" fontId="8" fillId="0" borderId="1" xfId="6" applyFont="1" applyBorder="1" applyAlignment="1">
      <alignment horizontal="center" vertical="top" wrapText="1"/>
    </xf>
    <xf numFmtId="2" fontId="8" fillId="0" borderId="1" xfId="6" applyNumberFormat="1" applyFont="1" applyBorder="1" applyAlignment="1">
      <alignment horizontal="center" vertical="top" wrapText="1"/>
    </xf>
    <xf numFmtId="0" fontId="8" fillId="0" borderId="1" xfId="6" applyFont="1" applyBorder="1" applyAlignment="1">
      <alignment vertical="top"/>
    </xf>
    <xf numFmtId="0" fontId="8" fillId="5" borderId="1" xfId="6" applyFont="1" applyFill="1" applyBorder="1" applyAlignment="1">
      <alignment horizontal="left" vertical="top" wrapText="1"/>
    </xf>
    <xf numFmtId="0" fontId="8" fillId="5" borderId="1" xfId="6" applyFont="1" applyFill="1" applyBorder="1" applyAlignment="1">
      <alignment horizontal="center" vertical="top" wrapText="1"/>
    </xf>
    <xf numFmtId="2" fontId="8" fillId="0" borderId="1" xfId="6" applyNumberFormat="1" applyFont="1" applyBorder="1" applyAlignment="1">
      <alignment horizontal="center" vertical="top"/>
    </xf>
    <xf numFmtId="0" fontId="8" fillId="0" borderId="1" xfId="6" applyFont="1" applyBorder="1" applyAlignment="1">
      <alignment horizontal="center" vertical="top"/>
    </xf>
    <xf numFmtId="0" fontId="8" fillId="0" borderId="1" xfId="6" applyFont="1" applyBorder="1" applyAlignment="1">
      <alignment horizontal="left" vertical="top" wrapText="1"/>
    </xf>
    <xf numFmtId="4" fontId="8" fillId="0" borderId="1" xfId="6" applyNumberFormat="1" applyFont="1" applyBorder="1" applyAlignment="1">
      <alignment horizontal="center" vertical="top"/>
    </xf>
    <xf numFmtId="0" fontId="8" fillId="0" borderId="1" xfId="6" applyFont="1" applyBorder="1" applyAlignment="1">
      <alignment horizontal="center"/>
    </xf>
    <xf numFmtId="0" fontId="6" fillId="3" borderId="1" xfId="4" applyFont="1" applyFill="1" applyBorder="1" applyAlignment="1">
      <alignment vertical="top"/>
    </xf>
    <xf numFmtId="0" fontId="6" fillId="3" borderId="1" xfId="4" applyFont="1" applyFill="1" applyBorder="1" applyAlignment="1">
      <alignment vertical="top" wrapText="1"/>
    </xf>
    <xf numFmtId="0" fontId="6" fillId="3" borderId="1" xfId="4" applyFont="1" applyFill="1" applyBorder="1" applyAlignment="1">
      <alignment horizontal="right" vertical="top"/>
    </xf>
    <xf numFmtId="0" fontId="6" fillId="3" borderId="3" xfId="4" applyFont="1" applyFill="1" applyBorder="1" applyAlignment="1">
      <alignment vertical="top"/>
    </xf>
    <xf numFmtId="0" fontId="4" fillId="0" borderId="3" xfId="3" applyFont="1" applyBorder="1" applyAlignment="1">
      <alignment horizontal="left" vertical="top" wrapText="1"/>
    </xf>
    <xf numFmtId="0" fontId="9" fillId="0" borderId="1" xfId="3" applyFont="1" applyBorder="1" applyAlignment="1">
      <alignment horizontal="left" vertical="top" wrapText="1"/>
    </xf>
    <xf numFmtId="0" fontId="9" fillId="0" borderId="1" xfId="3" applyFont="1" applyBorder="1" applyAlignment="1">
      <alignment vertical="top" wrapText="1"/>
    </xf>
    <xf numFmtId="14" fontId="8" fillId="0" borderId="1" xfId="4" quotePrefix="1" applyNumberFormat="1" applyFont="1" applyBorder="1" applyAlignment="1">
      <alignment horizontal="center" vertical="top"/>
    </xf>
    <xf numFmtId="0" fontId="8" fillId="0" borderId="3" xfId="4" applyFont="1" applyBorder="1" applyAlignment="1">
      <alignment vertical="top" wrapText="1"/>
    </xf>
    <xf numFmtId="0" fontId="8" fillId="0" borderId="1" xfId="4" applyFont="1" applyBorder="1" applyAlignment="1">
      <alignment vertical="top" wrapText="1"/>
    </xf>
    <xf numFmtId="0" fontId="4" fillId="5" borderId="1" xfId="4" applyFont="1" applyFill="1" applyBorder="1" applyAlignment="1">
      <alignment horizontal="center" vertical="top"/>
    </xf>
    <xf numFmtId="0" fontId="8" fillId="0" borderId="1" xfId="4" applyFont="1" applyBorder="1" applyAlignment="1">
      <alignment vertical="top"/>
    </xf>
    <xf numFmtId="14" fontId="8" fillId="0" borderId="1" xfId="4" applyNumberFormat="1" applyFont="1" applyBorder="1" applyAlignment="1">
      <alignment horizontal="center" vertical="top"/>
    </xf>
    <xf numFmtId="0" fontId="8" fillId="0" borderId="1" xfId="4" applyFont="1" applyBorder="1" applyAlignment="1">
      <alignment horizontal="center" vertical="top"/>
    </xf>
    <xf numFmtId="0" fontId="8" fillId="0" borderId="1" xfId="4" applyFont="1" applyBorder="1" applyAlignment="1">
      <alignment wrapText="1"/>
    </xf>
    <xf numFmtId="164" fontId="8" fillId="0" borderId="1" xfId="4" applyNumberFormat="1" applyFont="1" applyBorder="1" applyAlignment="1">
      <alignment horizontal="center" vertical="top" wrapText="1"/>
    </xf>
    <xf numFmtId="0" fontId="8" fillId="5" borderId="1" xfId="4" applyFont="1" applyFill="1" applyBorder="1" applyAlignment="1">
      <alignment horizontal="left" vertical="center" wrapText="1"/>
    </xf>
    <xf numFmtId="49" fontId="4" fillId="5" borderId="1" xfId="4" applyNumberFormat="1" applyFont="1" applyFill="1" applyBorder="1" applyAlignment="1">
      <alignment horizontal="left" vertical="center" wrapText="1"/>
    </xf>
    <xf numFmtId="0" fontId="8" fillId="5" borderId="1" xfId="4" applyFont="1" applyFill="1" applyBorder="1" applyAlignment="1">
      <alignment vertical="center" wrapText="1"/>
    </xf>
    <xf numFmtId="0" fontId="4" fillId="5" borderId="1" xfId="4" applyFont="1" applyFill="1" applyBorder="1" applyAlignment="1">
      <alignment vertical="center" wrapText="1"/>
    </xf>
    <xf numFmtId="2" fontId="4" fillId="5" borderId="1" xfId="6" applyNumberFormat="1" applyFont="1" applyFill="1" applyBorder="1" applyAlignment="1">
      <alignment horizontal="center" vertical="top" wrapText="1"/>
    </xf>
    <xf numFmtId="0" fontId="4" fillId="5" borderId="1" xfId="6" applyFont="1" applyFill="1" applyBorder="1" applyAlignment="1">
      <alignment horizontal="center" vertical="top" wrapText="1"/>
    </xf>
    <xf numFmtId="0" fontId="8" fillId="0" borderId="1" xfId="4" applyFont="1" applyBorder="1" applyAlignment="1">
      <alignment horizontal="left" vertical="top"/>
    </xf>
    <xf numFmtId="166" fontId="8" fillId="0" borderId="1" xfId="4" applyNumberFormat="1" applyFont="1" applyBorder="1" applyAlignment="1">
      <alignment horizontal="center" vertical="top"/>
    </xf>
    <xf numFmtId="0" fontId="8" fillId="0" borderId="1" xfId="4" applyFont="1" applyBorder="1" applyAlignment="1">
      <alignment horizontal="center"/>
    </xf>
    <xf numFmtId="0" fontId="8" fillId="0" borderId="1" xfId="4" applyFont="1" applyBorder="1"/>
    <xf numFmtId="0" fontId="8" fillId="5" borderId="1" xfId="7" applyFont="1" applyFill="1" applyBorder="1" applyAlignment="1">
      <alignment horizontal="left" vertical="top" wrapText="1"/>
    </xf>
    <xf numFmtId="166" fontId="4" fillId="5" borderId="1" xfId="7" applyNumberFormat="1" applyFont="1" applyFill="1" applyBorder="1" applyAlignment="1">
      <alignment horizontal="center" vertical="top" wrapText="1"/>
    </xf>
    <xf numFmtId="0" fontId="4" fillId="5" borderId="1" xfId="7" applyFont="1" applyFill="1" applyBorder="1" applyAlignment="1">
      <alignment horizontal="center" vertical="top" wrapText="1"/>
    </xf>
    <xf numFmtId="0" fontId="4" fillId="5" borderId="1" xfId="7" applyFont="1" applyFill="1" applyBorder="1" applyAlignment="1">
      <alignment horizontal="left" vertical="top" wrapText="1"/>
    </xf>
    <xf numFmtId="0" fontId="9" fillId="5" borderId="1" xfId="3" applyFont="1" applyFill="1" applyBorder="1" applyAlignment="1">
      <alignment horizontal="left" vertical="top" wrapText="1"/>
    </xf>
    <xf numFmtId="0" fontId="9" fillId="5" borderId="1" xfId="3" applyFont="1" applyFill="1" applyBorder="1" applyAlignment="1">
      <alignment vertical="top" wrapText="1"/>
    </xf>
    <xf numFmtId="165" fontId="4" fillId="5" borderId="1" xfId="8" applyFont="1" applyFill="1" applyBorder="1" applyAlignment="1">
      <alignment horizontal="center" vertical="top" wrapText="1"/>
    </xf>
    <xf numFmtId="1" fontId="9" fillId="5" borderId="1" xfId="3" applyNumberFormat="1" applyFont="1" applyFill="1" applyBorder="1" applyAlignment="1">
      <alignment horizontal="center" vertical="top" wrapText="1"/>
    </xf>
    <xf numFmtId="0" fontId="4" fillId="5" borderId="3" xfId="3" applyFont="1" applyFill="1" applyBorder="1" applyAlignment="1">
      <alignment horizontal="left" vertical="top" wrapText="1"/>
    </xf>
    <xf numFmtId="0" fontId="9" fillId="5" borderId="3" xfId="3" applyFont="1" applyFill="1" applyBorder="1" applyAlignment="1">
      <alignment horizontal="left" vertical="top" wrapText="1"/>
    </xf>
    <xf numFmtId="166" fontId="8" fillId="0" borderId="1" xfId="6" applyNumberFormat="1" applyFont="1" applyBorder="1" applyAlignment="1">
      <alignment horizontal="center" vertical="top" wrapText="1"/>
    </xf>
    <xf numFmtId="4" fontId="8" fillId="0" borderId="1" xfId="4" applyNumberFormat="1" applyFont="1" applyBorder="1" applyAlignment="1">
      <alignment horizontal="center" vertical="top" wrapText="1"/>
    </xf>
    <xf numFmtId="4" fontId="8" fillId="0" borderId="1" xfId="4" applyNumberFormat="1" applyFont="1" applyBorder="1" applyAlignment="1">
      <alignment horizontal="center" vertical="top"/>
    </xf>
    <xf numFmtId="168" fontId="4" fillId="5" borderId="1" xfId="5" applyNumberFormat="1" applyFont="1" applyFill="1" applyBorder="1" applyAlignment="1">
      <alignment horizontal="center" vertical="top" wrapText="1"/>
    </xf>
    <xf numFmtId="0" fontId="4" fillId="5" borderId="1" xfId="3" applyFont="1" applyFill="1" applyBorder="1" applyAlignment="1">
      <alignment horizontal="left" vertical="top"/>
    </xf>
    <xf numFmtId="0" fontId="4" fillId="5" borderId="1" xfId="4" applyFont="1" applyFill="1" applyBorder="1" applyAlignment="1">
      <alignment vertical="top"/>
    </xf>
    <xf numFmtId="0" fontId="9" fillId="0" borderId="1" xfId="3" applyFont="1" applyBorder="1" applyAlignment="1">
      <alignment horizontal="left" vertical="top"/>
    </xf>
    <xf numFmtId="168" fontId="8" fillId="0" borderId="1" xfId="5" applyNumberFormat="1" applyFont="1" applyFill="1" applyBorder="1" applyAlignment="1">
      <alignment horizontal="center" vertical="top" wrapText="1"/>
    </xf>
    <xf numFmtId="2" fontId="4" fillId="0" borderId="1" xfId="4" applyNumberFormat="1" applyFont="1" applyBorder="1" applyAlignment="1">
      <alignment horizontal="center" vertical="top" wrapText="1"/>
    </xf>
    <xf numFmtId="2" fontId="8" fillId="0" borderId="1" xfId="4" applyNumberFormat="1" applyFont="1" applyBorder="1" applyAlignment="1">
      <alignment horizontal="center" vertical="top" wrapText="1"/>
    </xf>
    <xf numFmtId="0" fontId="4" fillId="0" borderId="1" xfId="4" applyFont="1" applyBorder="1" applyAlignment="1">
      <alignment horizontal="left" vertical="center" wrapText="1"/>
    </xf>
    <xf numFmtId="0" fontId="9" fillId="0" borderId="1" xfId="4" applyFont="1" applyBorder="1" applyAlignment="1">
      <alignment horizontal="center" vertical="top" wrapText="1"/>
    </xf>
    <xf numFmtId="0" fontId="6" fillId="3" borderId="1" xfId="6" applyFont="1" applyFill="1" applyBorder="1" applyAlignment="1">
      <alignment horizontal="left" vertical="top" wrapText="1"/>
    </xf>
    <xf numFmtId="2" fontId="4" fillId="0" borderId="1" xfId="6" applyNumberFormat="1" applyFont="1" applyBorder="1" applyAlignment="1">
      <alignment horizontal="center" vertical="top" wrapText="1"/>
    </xf>
    <xf numFmtId="0" fontId="4" fillId="0" borderId="1" xfId="6" applyFont="1" applyBorder="1" applyAlignment="1">
      <alignment horizontal="center" vertical="top" wrapText="1"/>
    </xf>
    <xf numFmtId="0" fontId="8" fillId="0" borderId="10" xfId="4" applyFont="1" applyBorder="1"/>
    <xf numFmtId="0" fontId="8" fillId="0" borderId="3" xfId="4" applyFont="1" applyBorder="1"/>
    <xf numFmtId="0" fontId="8" fillId="0" borderId="11" xfId="4" applyFont="1" applyBorder="1"/>
    <xf numFmtId="2" fontId="8" fillId="0" borderId="1" xfId="4" applyNumberFormat="1" applyFont="1" applyBorder="1" applyAlignment="1">
      <alignment horizontal="center" vertical="center"/>
    </xf>
    <xf numFmtId="0" fontId="8" fillId="0" borderId="1" xfId="4" applyFont="1" applyBorder="1" applyAlignment="1">
      <alignment horizontal="center" vertical="center"/>
    </xf>
    <xf numFmtId="3" fontId="8" fillId="0" borderId="1" xfId="4" applyNumberFormat="1" applyFont="1" applyBorder="1" applyAlignment="1">
      <alignment horizontal="left" vertical="top" wrapText="1"/>
    </xf>
    <xf numFmtId="0" fontId="8" fillId="0" borderId="1" xfId="4" applyFont="1" applyBorder="1" applyAlignment="1">
      <alignment vertical="center"/>
    </xf>
    <xf numFmtId="0" fontId="8" fillId="0" borderId="0" xfId="3" applyFont="1" applyAlignment="1">
      <alignment vertical="top" wrapText="1"/>
    </xf>
    <xf numFmtId="0" fontId="8" fillId="0" borderId="0" xfId="4" applyFont="1"/>
    <xf numFmtId="0" fontId="6" fillId="3" borderId="1" xfId="9" applyFont="1" applyFill="1" applyBorder="1" applyAlignment="1">
      <alignment horizontal="left" vertical="top"/>
    </xf>
    <xf numFmtId="0" fontId="6" fillId="3" borderId="1" xfId="9" applyFont="1" applyFill="1" applyBorder="1" applyAlignment="1">
      <alignment horizontal="left" vertical="top" wrapText="1"/>
    </xf>
    <xf numFmtId="166" fontId="4" fillId="0" borderId="1" xfId="9" applyNumberFormat="1" applyFont="1" applyBorder="1" applyAlignment="1">
      <alignment horizontal="center" vertical="top" wrapText="1"/>
    </xf>
    <xf numFmtId="0" fontId="8" fillId="0" borderId="1" xfId="9" applyFont="1" applyBorder="1" applyAlignment="1">
      <alignment horizontal="center" vertical="top" wrapText="1"/>
    </xf>
    <xf numFmtId="0" fontId="8" fillId="0" borderId="3" xfId="9" applyFont="1" applyBorder="1" applyAlignment="1">
      <alignment horizontal="center" vertical="top" wrapText="1"/>
    </xf>
    <xf numFmtId="0" fontId="4" fillId="0" borderId="9" xfId="1" applyFont="1" applyBorder="1" applyAlignment="1">
      <alignment vertical="top" wrapText="1"/>
    </xf>
    <xf numFmtId="166" fontId="4" fillId="0" borderId="1" xfId="1" applyNumberFormat="1" applyFont="1" applyBorder="1" applyAlignment="1">
      <alignment horizontal="center" vertical="top" wrapText="1"/>
    </xf>
    <xf numFmtId="0" fontId="8" fillId="5" borderId="1" xfId="1" applyFont="1" applyFill="1" applyBorder="1" applyAlignment="1">
      <alignment vertical="top" wrapText="1"/>
    </xf>
    <xf numFmtId="0" fontId="4" fillId="5" borderId="1" xfId="1" applyFont="1" applyFill="1" applyBorder="1" applyAlignment="1">
      <alignment horizontal="center" vertical="top" wrapText="1"/>
    </xf>
    <xf numFmtId="0" fontId="8" fillId="5" borderId="1" xfId="3" applyFont="1" applyFill="1" applyBorder="1" applyAlignment="1">
      <alignment vertical="top" wrapText="1"/>
    </xf>
    <xf numFmtId="0" fontId="8" fillId="5" borderId="1" xfId="4" applyFont="1" applyFill="1" applyBorder="1" applyAlignment="1">
      <alignment horizontal="center" vertical="top"/>
    </xf>
    <xf numFmtId="0" fontId="8" fillId="5" borderId="1" xfId="4" applyFont="1" applyFill="1" applyBorder="1" applyAlignment="1">
      <alignment vertical="top" wrapText="1"/>
    </xf>
    <xf numFmtId="0" fontId="4" fillId="5" borderId="1" xfId="3" applyFont="1" applyFill="1" applyBorder="1" applyAlignment="1" applyProtection="1">
      <alignment vertical="top" wrapText="1"/>
      <protection locked="0"/>
    </xf>
    <xf numFmtId="164" fontId="4" fillId="5" borderId="1" xfId="3" applyNumberFormat="1" applyFont="1" applyFill="1" applyBorder="1" applyAlignment="1" applyProtection="1">
      <alignment horizontal="center" vertical="top" wrapText="1"/>
      <protection locked="0"/>
    </xf>
    <xf numFmtId="0" fontId="4" fillId="5" borderId="1" xfId="3" applyFont="1" applyFill="1" applyBorder="1" applyAlignment="1" applyProtection="1">
      <alignment horizontal="center" vertical="top" wrapText="1"/>
      <protection locked="0"/>
    </xf>
    <xf numFmtId="0" fontId="8" fillId="5" borderId="1" xfId="3" applyFont="1" applyFill="1" applyBorder="1" applyAlignment="1" applyProtection="1">
      <alignment vertical="top" wrapText="1"/>
      <protection locked="0"/>
    </xf>
    <xf numFmtId="4" fontId="4" fillId="5" borderId="1" xfId="4" applyNumberFormat="1" applyFont="1" applyFill="1" applyBorder="1" applyAlignment="1">
      <alignment horizontal="center" vertical="top" wrapText="1"/>
    </xf>
    <xf numFmtId="3" fontId="4" fillId="5" borderId="1" xfId="4" applyNumberFormat="1" applyFont="1" applyFill="1" applyBorder="1" applyAlignment="1">
      <alignment horizontal="center" vertical="top" wrapText="1"/>
    </xf>
    <xf numFmtId="0" fontId="9" fillId="5" borderId="1" xfId="0" applyFont="1" applyFill="1" applyBorder="1" applyAlignment="1">
      <alignment horizontal="center" vertical="top" wrapText="1"/>
    </xf>
    <xf numFmtId="3" fontId="9" fillId="5" borderId="1" xfId="10" applyNumberFormat="1" applyFont="1" applyFill="1" applyBorder="1" applyAlignment="1">
      <alignment horizontal="center" vertical="top" wrapText="1"/>
    </xf>
    <xf numFmtId="0" fontId="4" fillId="5" borderId="0" xfId="0" applyFont="1" applyFill="1" applyAlignment="1">
      <alignment vertical="top" wrapText="1"/>
    </xf>
    <xf numFmtId="0" fontId="4" fillId="0" borderId="0" xfId="1" applyFont="1" applyAlignment="1">
      <alignment horizontal="left" vertical="top" wrapText="1"/>
    </xf>
    <xf numFmtId="164" fontId="4" fillId="5" borderId="0" xfId="2" applyNumberFormat="1" applyFont="1" applyFill="1" applyBorder="1" applyAlignment="1">
      <alignment horizontal="center" vertical="top" wrapText="1"/>
    </xf>
    <xf numFmtId="164" fontId="4" fillId="5" borderId="0" xfId="1" applyNumberFormat="1" applyFont="1" applyFill="1" applyAlignment="1">
      <alignment horizontal="center" vertical="top" wrapText="1"/>
    </xf>
    <xf numFmtId="1" fontId="4" fillId="5" borderId="0" xfId="1" applyNumberFormat="1" applyFont="1" applyFill="1" applyAlignment="1">
      <alignment horizontal="center" vertical="top" wrapText="1"/>
    </xf>
    <xf numFmtId="0" fontId="8" fillId="0" borderId="1" xfId="6" applyFont="1" applyBorder="1" applyAlignment="1">
      <alignment horizontal="left" vertical="top"/>
    </xf>
    <xf numFmtId="166" fontId="8" fillId="5"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6" fillId="3" borderId="3" xfId="9" applyFont="1" applyFill="1" applyBorder="1" applyAlignment="1">
      <alignment horizontal="left" vertical="top" wrapText="1"/>
    </xf>
    <xf numFmtId="0" fontId="5" fillId="3" borderId="9" xfId="1" applyFont="1" applyFill="1" applyBorder="1" applyAlignment="1">
      <alignment horizontal="left" vertical="top" wrapText="1"/>
    </xf>
    <xf numFmtId="0" fontId="8" fillId="0" borderId="0" xfId="4" applyFont="1" applyAlignment="1">
      <alignment horizontal="left"/>
    </xf>
    <xf numFmtId="0" fontId="6" fillId="3" borderId="1" xfId="4" applyFont="1" applyFill="1" applyBorder="1" applyAlignment="1">
      <alignment horizontal="left" vertical="center" wrapText="1"/>
    </xf>
    <xf numFmtId="0" fontId="5" fillId="3" borderId="1" xfId="4" applyFont="1" applyFill="1" applyBorder="1" applyAlignment="1">
      <alignment horizontal="left" vertical="center" wrapText="1"/>
    </xf>
    <xf numFmtId="0" fontId="6" fillId="3" borderId="1" xfId="6" applyFont="1" applyFill="1" applyBorder="1" applyAlignment="1">
      <alignment horizontal="left" vertical="center" wrapText="1"/>
    </xf>
    <xf numFmtId="0" fontId="5" fillId="3" borderId="2" xfId="0" applyFont="1" applyFill="1" applyBorder="1" applyAlignment="1">
      <alignment vertical="top" wrapText="1"/>
    </xf>
    <xf numFmtId="0" fontId="6" fillId="3" borderId="2" xfId="0" applyFont="1" applyFill="1" applyBorder="1" applyAlignment="1">
      <alignment vertical="top" wrapText="1"/>
    </xf>
    <xf numFmtId="164" fontId="5" fillId="3" borderId="2" xfId="0" applyNumberFormat="1" applyFont="1" applyFill="1" applyBorder="1" applyAlignment="1">
      <alignment vertical="top" wrapText="1"/>
    </xf>
    <xf numFmtId="0" fontId="6" fillId="3" borderId="1" xfId="0" applyFont="1" applyFill="1" applyBorder="1" applyAlignment="1">
      <alignment vertical="top" wrapText="1"/>
    </xf>
    <xf numFmtId="164" fontId="5" fillId="3" borderId="1" xfId="0" applyNumberFormat="1" applyFont="1" applyFill="1" applyBorder="1" applyAlignment="1">
      <alignment vertical="top" wrapText="1"/>
    </xf>
    <xf numFmtId="0" fontId="8" fillId="0" borderId="0" xfId="0" applyFont="1" applyAlignment="1">
      <alignment horizontal="left"/>
    </xf>
    <xf numFmtId="0" fontId="5" fillId="6" borderId="5" xfId="0" applyFont="1" applyFill="1" applyBorder="1" applyAlignment="1">
      <alignment horizontal="left" vertical="top" wrapText="1"/>
    </xf>
    <xf numFmtId="0" fontId="5" fillId="6" borderId="6" xfId="0" applyFont="1" applyFill="1" applyBorder="1" applyAlignment="1">
      <alignment horizontal="left" vertical="top" wrapText="1"/>
    </xf>
    <xf numFmtId="0" fontId="6" fillId="6" borderId="6" xfId="0" applyFont="1" applyFill="1" applyBorder="1" applyAlignment="1">
      <alignment horizontal="left" vertical="top" wrapText="1"/>
    </xf>
    <xf numFmtId="164" fontId="5" fillId="6" borderId="6" xfId="0" applyNumberFormat="1" applyFont="1" applyFill="1" applyBorder="1" applyAlignment="1">
      <alignment horizontal="left" vertical="top" wrapText="1"/>
    </xf>
    <xf numFmtId="0" fontId="5" fillId="6" borderId="7" xfId="0" applyFont="1" applyFill="1" applyBorder="1" applyAlignment="1">
      <alignment horizontal="left" vertical="top" wrapText="1"/>
    </xf>
    <xf numFmtId="0" fontId="5" fillId="3" borderId="1" xfId="4" applyFont="1" applyFill="1" applyBorder="1" applyAlignment="1">
      <alignment horizontal="left" vertical="top" wrapText="1"/>
    </xf>
    <xf numFmtId="164" fontId="5" fillId="3" borderId="1" xfId="4" applyNumberFormat="1" applyFont="1" applyFill="1" applyBorder="1" applyAlignment="1">
      <alignment horizontal="left" vertical="top" wrapText="1"/>
    </xf>
    <xf numFmtId="0" fontId="5" fillId="6" borderId="1" xfId="0" applyFont="1" applyFill="1" applyBorder="1" applyAlignment="1">
      <alignment horizontal="left" vertical="center"/>
    </xf>
    <xf numFmtId="0" fontId="6" fillId="6" borderId="1" xfId="0" applyFont="1" applyFill="1" applyBorder="1" applyAlignment="1">
      <alignment horizontal="left" vertical="center"/>
    </xf>
    <xf numFmtId="0" fontId="5" fillId="3" borderId="1" xfId="0" applyFont="1" applyFill="1" applyBorder="1" applyAlignment="1">
      <alignment vertical="center"/>
    </xf>
    <xf numFmtId="0" fontId="4" fillId="3" borderId="1" xfId="0" applyFont="1" applyFill="1" applyBorder="1" applyAlignment="1">
      <alignment vertical="center"/>
    </xf>
    <xf numFmtId="0" fontId="4" fillId="0" borderId="1" xfId="0" applyFont="1" applyBorder="1" applyAlignment="1">
      <alignment horizontal="left" vertical="top" wrapText="1"/>
    </xf>
    <xf numFmtId="0" fontId="5" fillId="3" borderId="3" xfId="0" applyFont="1" applyFill="1" applyBorder="1" applyAlignment="1">
      <alignment horizontal="left" vertical="top"/>
    </xf>
    <xf numFmtId="0" fontId="5" fillId="3" borderId="8" xfId="0" applyFont="1" applyFill="1" applyBorder="1" applyAlignment="1">
      <alignment horizontal="left" vertical="top"/>
    </xf>
    <xf numFmtId="0" fontId="5" fillId="3" borderId="9" xfId="0" applyFont="1" applyFill="1" applyBorder="1" applyAlignment="1">
      <alignment horizontal="left" vertical="top"/>
    </xf>
    <xf numFmtId="0" fontId="4" fillId="0" borderId="1" xfId="1" applyFont="1" applyBorder="1" applyAlignment="1">
      <alignment horizontal="left" vertical="top" wrapText="1"/>
    </xf>
    <xf numFmtId="0" fontId="3" fillId="2" borderId="1" xfId="1" applyFont="1" applyFill="1" applyBorder="1" applyAlignment="1">
      <alignment horizontal="left" vertical="center" wrapText="1"/>
    </xf>
    <xf numFmtId="0" fontId="5" fillId="3" borderId="1" xfId="0" applyFont="1" applyFill="1" applyBorder="1" applyAlignment="1">
      <alignment horizontal="left" vertical="center"/>
    </xf>
    <xf numFmtId="0" fontId="5" fillId="3" borderId="3" xfId="4" applyFont="1" applyFill="1" applyBorder="1" applyAlignment="1">
      <alignment horizontal="left" vertical="top"/>
    </xf>
    <xf numFmtId="0" fontId="5" fillId="3" borderId="8" xfId="4" applyFont="1" applyFill="1" applyBorder="1" applyAlignment="1">
      <alignment horizontal="left" vertical="top"/>
    </xf>
    <xf numFmtId="0" fontId="5" fillId="3" borderId="9" xfId="4" applyFont="1" applyFill="1" applyBorder="1" applyAlignment="1">
      <alignment horizontal="left" vertical="top"/>
    </xf>
    <xf numFmtId="0" fontId="4" fillId="0" borderId="1" xfId="4" applyFont="1" applyBorder="1" applyAlignment="1">
      <alignment vertical="top" wrapText="1"/>
    </xf>
    <xf numFmtId="0" fontId="5"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4" xfId="1" applyFont="1" applyBorder="1" applyAlignment="1">
      <alignment horizontal="left" vertical="top" wrapText="1"/>
    </xf>
    <xf numFmtId="0" fontId="3" fillId="2" borderId="0" xfId="3" applyFont="1" applyFill="1" applyAlignment="1">
      <alignment horizontal="left" vertical="top" wrapText="1"/>
    </xf>
    <xf numFmtId="0" fontId="5" fillId="2" borderId="0" xfId="3" applyFont="1" applyFill="1" applyAlignment="1">
      <alignment horizontal="left" vertical="top" wrapText="1"/>
    </xf>
    <xf numFmtId="0" fontId="9" fillId="0" borderId="1" xfId="4" applyFont="1" applyBorder="1" applyAlignment="1">
      <alignment horizontal="left" vertical="top" wrapText="1"/>
    </xf>
    <xf numFmtId="0" fontId="8" fillId="0" borderId="1" xfId="4" applyFont="1" applyBorder="1" applyAlignment="1">
      <alignment horizontal="left" vertical="top" wrapText="1"/>
    </xf>
  </cellXfs>
  <cellStyles count="11">
    <cellStyle name="Comma" xfId="10" builtinId="3"/>
    <cellStyle name="Comma 2" xfId="2" xr:uid="{1227BE91-8FE6-4F85-B623-527916C3326E}"/>
    <cellStyle name="Comma 2 2" xfId="5" xr:uid="{229DA5A3-28A8-4F92-AFDC-A06AAA269EBA}"/>
    <cellStyle name="Comma 3" xfId="8" xr:uid="{5B6CD46B-9319-4C42-B912-86006EA92B8C}"/>
    <cellStyle name="Normal" xfId="0" builtinId="0"/>
    <cellStyle name="Normal 2" xfId="1" xr:uid="{AE77CF0D-389B-4AA1-B6A8-564C0ACF0357}"/>
    <cellStyle name="Normal 2 2" xfId="6" xr:uid="{7874DA89-A74A-4370-A96D-53336A1D19D6}"/>
    <cellStyle name="Normal 2 2 2" xfId="9" xr:uid="{5162529F-3305-41F7-B603-2CD656847116}"/>
    <cellStyle name="Normal 2 3" xfId="3" xr:uid="{09E38AD9-7E20-4BB7-B15C-0406B17C1735}"/>
    <cellStyle name="Normal 3" xfId="4" xr:uid="{FEA124DD-6E8D-4C7A-BD90-4FB282222998}"/>
    <cellStyle name="Normal 4" xfId="7" xr:uid="{B2980F17-36D5-44DD-AB40-07D5680786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haredStrings" Target="sharedStrings.xml" Id="rId8" /><Relationship Type="http://schemas.openxmlformats.org/officeDocument/2006/relationships/worksheet" Target="worksheets/sheet3.xml" Id="rId3" /><Relationship Type="http://schemas.openxmlformats.org/officeDocument/2006/relationships/styles" Target="styles.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theme" Target="theme/theme1.xml" Id="rId6" /><Relationship Type="http://schemas.openxmlformats.org/officeDocument/2006/relationships/worksheet" Target="worksheets/sheet5.xml" Id="rId5" /><Relationship Type="http://schemas.openxmlformats.org/officeDocument/2006/relationships/worksheet" Target="worksheets/sheet4.xml" Id="rId4" /><Relationship Type="http://schemas.openxmlformats.org/officeDocument/2006/relationships/calcChain" Target="calcChain.xml" Id="rId9" /><Relationship Type="http://schemas.openxmlformats.org/officeDocument/2006/relationships/customXml" Target="/customXml/item2.xml" Id="Ra77f670e1a414c64"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16384</xdr:col>
      <xdr:colOff>15241</xdr:colOff>
      <xdr:row>45</xdr:row>
      <xdr:rowOff>0</xdr:rowOff>
    </xdr:to>
    <xdr:pic>
      <xdr:nvPicPr>
        <xdr:cNvPr id="2" name="Picture 1">
          <a:extLst>
            <a:ext uri="{FF2B5EF4-FFF2-40B4-BE49-F238E27FC236}">
              <a16:creationId xmlns:a16="http://schemas.microsoft.com/office/drawing/2014/main" id="{91952F59-AF38-1150-AED0-545547577A84}"/>
            </a:ext>
          </a:extLst>
        </xdr:cNvPr>
        <xdr:cNvPicPr>
          <a:picLocks noChangeAspect="1"/>
        </xdr:cNvPicPr>
      </xdr:nvPicPr>
      <xdr:blipFill>
        <a:blip xmlns:r="http://schemas.openxmlformats.org/officeDocument/2006/relationships" r:embed="rId1"/>
        <a:stretch>
          <a:fillRect/>
        </a:stretch>
      </xdr:blipFill>
      <xdr:spPr>
        <a:xfrm>
          <a:off x="1" y="0"/>
          <a:ext cx="11597640" cy="82296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601980</xdr:colOff>
      <xdr:row>44</xdr:row>
      <xdr:rowOff>160020</xdr:rowOff>
    </xdr:to>
    <xdr:pic>
      <xdr:nvPicPr>
        <xdr:cNvPr id="4" name="Picture 3">
          <a:extLst>
            <a:ext uri="{FF2B5EF4-FFF2-40B4-BE49-F238E27FC236}">
              <a16:creationId xmlns:a16="http://schemas.microsoft.com/office/drawing/2014/main" id="{9A964F3C-0BDF-905A-1CF2-F20FFE130768}"/>
            </a:ext>
          </a:extLst>
        </xdr:cNvPr>
        <xdr:cNvPicPr>
          <a:picLocks noChangeAspect="1"/>
        </xdr:cNvPicPr>
      </xdr:nvPicPr>
      <xdr:blipFill>
        <a:blip xmlns:r="http://schemas.openxmlformats.org/officeDocument/2006/relationships" r:embed="rId1"/>
        <a:stretch>
          <a:fillRect/>
        </a:stretch>
      </xdr:blipFill>
      <xdr:spPr>
        <a:xfrm>
          <a:off x="0" y="0"/>
          <a:ext cx="11574780" cy="82067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54D7F-4902-4FC2-9692-C784BAAF8EB9}">
  <dimension ref="A1:S45"/>
  <sheetViews>
    <sheetView tabSelected="1" workbookViewId="0">
      <selection activeCell="A46" sqref="A46:XFD1048576"/>
    </sheetView>
  </sheetViews>
  <sheetFormatPr defaultColWidth="0" defaultRowHeight="14.4" zeroHeight="1" x14ac:dyDescent="0.3"/>
  <cols>
    <col min="1" max="19" width="8.88671875" customWidth="1"/>
    <col min="20" max="16384" width="8.88671875" hidden="1"/>
  </cols>
  <sheetData>
    <row r="1" x14ac:dyDescent="0.3"/>
    <row r="2" x14ac:dyDescent="0.3"/>
    <row r="3" x14ac:dyDescent="0.3"/>
    <row r="4" x14ac:dyDescent="0.3"/>
    <row r="5" x14ac:dyDescent="0.3"/>
    <row r="6" x14ac:dyDescent="0.3"/>
    <row r="7" x14ac:dyDescent="0.3"/>
    <row r="8" x14ac:dyDescent="0.3"/>
    <row r="9" x14ac:dyDescent="0.3"/>
    <row r="10" x14ac:dyDescent="0.3"/>
    <row r="11" x14ac:dyDescent="0.3"/>
    <row r="12" x14ac:dyDescent="0.3"/>
    <row r="13" x14ac:dyDescent="0.3"/>
    <row r="14" x14ac:dyDescent="0.3"/>
    <row r="15" x14ac:dyDescent="0.3"/>
    <row r="16" x14ac:dyDescent="0.3"/>
    <row r="17" x14ac:dyDescent="0.3"/>
    <row r="18" x14ac:dyDescent="0.3"/>
    <row r="19" x14ac:dyDescent="0.3"/>
    <row r="20" x14ac:dyDescent="0.3"/>
    <row r="21" x14ac:dyDescent="0.3"/>
    <row r="22" x14ac:dyDescent="0.3"/>
    <row r="23" x14ac:dyDescent="0.3"/>
    <row r="24" x14ac:dyDescent="0.3"/>
    <row r="25" x14ac:dyDescent="0.3"/>
    <row r="26" x14ac:dyDescent="0.3"/>
    <row r="27" x14ac:dyDescent="0.3"/>
    <row r="28" x14ac:dyDescent="0.3"/>
    <row r="29" x14ac:dyDescent="0.3"/>
    <row r="30" x14ac:dyDescent="0.3"/>
    <row r="31" x14ac:dyDescent="0.3"/>
    <row r="32"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4DEF3-811A-46D0-96DE-4F6F9D5DC68F}">
  <dimension ref="A1:S45"/>
  <sheetViews>
    <sheetView topLeftCell="A34" workbookViewId="0">
      <selection activeCell="I46" sqref="A46:XFD1048576"/>
    </sheetView>
  </sheetViews>
  <sheetFormatPr defaultColWidth="0" defaultRowHeight="14.4" zeroHeight="1" x14ac:dyDescent="0.3"/>
  <cols>
    <col min="1" max="19" width="8.88671875" customWidth="1"/>
    <col min="20" max="16384" width="8.88671875" hidden="1"/>
  </cols>
  <sheetData>
    <row r="1" x14ac:dyDescent="0.3"/>
    <row r="2" x14ac:dyDescent="0.3"/>
    <row r="3" x14ac:dyDescent="0.3"/>
    <row r="4" x14ac:dyDescent="0.3"/>
    <row r="5" x14ac:dyDescent="0.3"/>
    <row r="6" x14ac:dyDescent="0.3"/>
    <row r="7" x14ac:dyDescent="0.3"/>
    <row r="8" x14ac:dyDescent="0.3"/>
    <row r="9" x14ac:dyDescent="0.3"/>
    <row r="10" x14ac:dyDescent="0.3"/>
    <row r="11" x14ac:dyDescent="0.3"/>
    <row r="12" x14ac:dyDescent="0.3"/>
    <row r="13" x14ac:dyDescent="0.3"/>
    <row r="14" x14ac:dyDescent="0.3"/>
    <row r="15" x14ac:dyDescent="0.3"/>
    <row r="16" x14ac:dyDescent="0.3"/>
    <row r="17" x14ac:dyDescent="0.3"/>
    <row r="18" x14ac:dyDescent="0.3"/>
    <row r="19" x14ac:dyDescent="0.3"/>
    <row r="20" x14ac:dyDescent="0.3"/>
    <row r="21" x14ac:dyDescent="0.3"/>
    <row r="22" x14ac:dyDescent="0.3"/>
    <row r="23" x14ac:dyDescent="0.3"/>
    <row r="24" x14ac:dyDescent="0.3"/>
    <row r="25" x14ac:dyDescent="0.3"/>
    <row r="26" x14ac:dyDescent="0.3"/>
    <row r="27" x14ac:dyDescent="0.3"/>
    <row r="28" x14ac:dyDescent="0.3"/>
    <row r="29" x14ac:dyDescent="0.3"/>
    <row r="30" x14ac:dyDescent="0.3"/>
    <row r="31" x14ac:dyDescent="0.3"/>
    <row r="32"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72D96-2793-4183-ACFE-F5F311E86C97}">
  <dimension ref="A1:XFD155"/>
  <sheetViews>
    <sheetView zoomScale="40" zoomScaleNormal="40" workbookViewId="0">
      <selection activeCell="A145" sqref="A145:XFD145"/>
    </sheetView>
  </sheetViews>
  <sheetFormatPr defaultColWidth="0" defaultRowHeight="13.8" zeroHeight="1" x14ac:dyDescent="0.25"/>
  <cols>
    <col min="1" max="1" width="26.44140625" style="73" customWidth="1"/>
    <col min="2" max="2" width="33" style="73" customWidth="1"/>
    <col min="3" max="3" width="22.6640625" style="73" customWidth="1"/>
    <col min="4" max="4" width="24.44140625" style="73" customWidth="1"/>
    <col min="5" max="5" width="28.88671875" style="73" customWidth="1"/>
    <col min="6" max="6" width="32.109375" style="73" customWidth="1"/>
    <col min="7" max="7" width="40.77734375" style="73" customWidth="1"/>
    <col min="8" max="8" width="67.88671875" style="73" customWidth="1"/>
    <col min="9" max="16384" width="0" style="73" hidden="1"/>
  </cols>
  <sheetData>
    <row r="1" spans="1:8" x14ac:dyDescent="0.25">
      <c r="A1" s="232" t="s">
        <v>0</v>
      </c>
      <c r="B1" s="232"/>
      <c r="C1" s="232"/>
      <c r="D1" s="232"/>
      <c r="E1" s="232"/>
      <c r="F1" s="232"/>
      <c r="G1" s="232"/>
      <c r="H1" s="232"/>
    </row>
    <row r="2" spans="1:8" ht="51.6" customHeight="1" x14ac:dyDescent="0.25">
      <c r="A2" s="231" t="s">
        <v>1</v>
      </c>
      <c r="B2" s="231"/>
      <c r="C2" s="231"/>
      <c r="D2" s="231"/>
      <c r="E2" s="231"/>
      <c r="F2" s="231"/>
      <c r="G2" s="231"/>
      <c r="H2" s="231"/>
    </row>
    <row r="3" spans="1:8" x14ac:dyDescent="0.25">
      <c r="A3" s="225" t="s">
        <v>2</v>
      </c>
      <c r="B3" s="226"/>
      <c r="C3" s="226"/>
      <c r="D3" s="226"/>
      <c r="E3" s="226"/>
      <c r="F3" s="226"/>
      <c r="G3" s="226"/>
      <c r="H3" s="226"/>
    </row>
    <row r="4" spans="1:8" ht="60.6" customHeight="1" x14ac:dyDescent="0.25">
      <c r="A4" s="227" t="s">
        <v>3</v>
      </c>
      <c r="B4" s="227"/>
      <c r="C4" s="227"/>
      <c r="D4" s="227"/>
      <c r="E4" s="227"/>
      <c r="F4" s="227"/>
      <c r="G4" s="227"/>
      <c r="H4" s="227"/>
    </row>
    <row r="5" spans="1:8" ht="51.6" customHeight="1" x14ac:dyDescent="0.25">
      <c r="A5" s="210" t="s">
        <v>4</v>
      </c>
      <c r="B5" s="210" t="s">
        <v>5</v>
      </c>
      <c r="C5" s="211" t="s">
        <v>6</v>
      </c>
      <c r="D5" s="212" t="s">
        <v>7</v>
      </c>
      <c r="E5" s="210" t="s">
        <v>8</v>
      </c>
      <c r="F5" s="210" t="s">
        <v>9</v>
      </c>
      <c r="G5" s="210" t="s">
        <v>10</v>
      </c>
      <c r="H5" s="210" t="s">
        <v>11</v>
      </c>
    </row>
    <row r="6" spans="1:8" ht="165.6" x14ac:dyDescent="0.25">
      <c r="A6" s="1" t="s">
        <v>2</v>
      </c>
      <c r="B6" s="1" t="s">
        <v>12</v>
      </c>
      <c r="C6" s="39">
        <f>2300-2300+1769.3</f>
        <v>1769.3</v>
      </c>
      <c r="D6" s="40">
        <f>1220-1220+1274.4</f>
        <v>1274.4000000000001</v>
      </c>
      <c r="E6" s="41">
        <v>2019</v>
      </c>
      <c r="F6" s="41" t="s">
        <v>13</v>
      </c>
      <c r="G6" s="3" t="s">
        <v>14</v>
      </c>
      <c r="H6" s="1" t="s">
        <v>15</v>
      </c>
    </row>
    <row r="7" spans="1:8" ht="193.2" x14ac:dyDescent="0.25">
      <c r="A7" s="1" t="s">
        <v>2</v>
      </c>
      <c r="B7" s="1" t="s">
        <v>16</v>
      </c>
      <c r="C7" s="39">
        <f>5405-5405+4567.7+215.5</f>
        <v>4783.2</v>
      </c>
      <c r="D7" s="40">
        <f>3268-3268+3252.3+165.8</f>
        <v>3418.1000000000004</v>
      </c>
      <c r="E7" s="41">
        <v>2024</v>
      </c>
      <c r="F7" s="41" t="s">
        <v>17</v>
      </c>
      <c r="G7" s="3" t="s">
        <v>18</v>
      </c>
      <c r="H7" s="1" t="s">
        <v>1333</v>
      </c>
    </row>
    <row r="8" spans="1:8" ht="179.4" x14ac:dyDescent="0.25">
      <c r="A8" s="1" t="s">
        <v>2</v>
      </c>
      <c r="B8" s="1" t="s">
        <v>19</v>
      </c>
      <c r="C8" s="40">
        <v>20</v>
      </c>
      <c r="D8" s="40">
        <v>20</v>
      </c>
      <c r="E8" s="41">
        <v>2025</v>
      </c>
      <c r="F8" s="41">
        <v>2026</v>
      </c>
      <c r="G8" s="1" t="s">
        <v>1262</v>
      </c>
      <c r="H8" s="196" t="s">
        <v>1263</v>
      </c>
    </row>
    <row r="9" spans="1:8" ht="138" x14ac:dyDescent="0.25">
      <c r="A9" s="1" t="s">
        <v>2</v>
      </c>
      <c r="B9" s="1" t="s">
        <v>20</v>
      </c>
      <c r="C9" s="42">
        <f>90-90+75</f>
        <v>75</v>
      </c>
      <c r="D9" s="42">
        <f>90-90+75</f>
        <v>75</v>
      </c>
      <c r="E9" s="41">
        <v>2025</v>
      </c>
      <c r="F9" s="41">
        <v>2028</v>
      </c>
      <c r="G9" s="2" t="s">
        <v>21</v>
      </c>
      <c r="H9" s="2" t="s">
        <v>22</v>
      </c>
    </row>
    <row r="10" spans="1:8" ht="151.80000000000001" x14ac:dyDescent="0.25">
      <c r="A10" s="1" t="s">
        <v>2</v>
      </c>
      <c r="B10" s="1" t="s">
        <v>23</v>
      </c>
      <c r="C10" s="39">
        <f>20-20+45</f>
        <v>45</v>
      </c>
      <c r="D10" s="39">
        <f>20-20+45</f>
        <v>45</v>
      </c>
      <c r="E10" s="41">
        <v>2025</v>
      </c>
      <c r="F10" s="41">
        <f>2026-2026+2028</f>
        <v>2028</v>
      </c>
      <c r="G10" s="1" t="s">
        <v>24</v>
      </c>
      <c r="H10" s="1" t="s">
        <v>1264</v>
      </c>
    </row>
    <row r="11" spans="1:8" ht="96.6" x14ac:dyDescent="0.25">
      <c r="A11" s="1" t="s">
        <v>2</v>
      </c>
      <c r="B11" s="1" t="s">
        <v>25</v>
      </c>
      <c r="C11" s="39">
        <v>10</v>
      </c>
      <c r="D11" s="39">
        <v>10</v>
      </c>
      <c r="E11" s="41">
        <v>2025</v>
      </c>
      <c r="F11" s="41">
        <v>2026</v>
      </c>
      <c r="G11" s="4" t="s">
        <v>26</v>
      </c>
      <c r="H11" s="4" t="s">
        <v>27</v>
      </c>
    </row>
    <row r="12" spans="1:8" ht="138" x14ac:dyDescent="0.25">
      <c r="A12" s="1" t="s">
        <v>2</v>
      </c>
      <c r="B12" s="1" t="s">
        <v>28</v>
      </c>
      <c r="C12" s="39">
        <v>3</v>
      </c>
      <c r="D12" s="40">
        <v>3</v>
      </c>
      <c r="E12" s="41">
        <v>2025</v>
      </c>
      <c r="F12" s="41">
        <v>2026</v>
      </c>
      <c r="G12" s="4" t="s">
        <v>29</v>
      </c>
      <c r="H12" s="33" t="s">
        <v>30</v>
      </c>
    </row>
    <row r="13" spans="1:8" ht="151.80000000000001" x14ac:dyDescent="0.25">
      <c r="A13" s="1" t="s">
        <v>2</v>
      </c>
      <c r="B13" s="1" t="s">
        <v>31</v>
      </c>
      <c r="C13" s="39">
        <v>25</v>
      </c>
      <c r="D13" s="39">
        <v>25</v>
      </c>
      <c r="E13" s="41">
        <v>2025</v>
      </c>
      <c r="F13" s="41">
        <v>2026</v>
      </c>
      <c r="G13" s="4" t="s">
        <v>32</v>
      </c>
      <c r="H13" s="6" t="s">
        <v>33</v>
      </c>
    </row>
    <row r="14" spans="1:8" ht="110.4" x14ac:dyDescent="0.25">
      <c r="A14" s="1" t="s">
        <v>2</v>
      </c>
      <c r="B14" s="1" t="s">
        <v>34</v>
      </c>
      <c r="C14" s="39">
        <f>17.6-17.6+15</f>
        <v>15</v>
      </c>
      <c r="D14" s="40">
        <v>15</v>
      </c>
      <c r="E14" s="41">
        <v>2025</v>
      </c>
      <c r="F14" s="41">
        <f>2026-2026+2026</f>
        <v>2026</v>
      </c>
      <c r="G14" s="1" t="s">
        <v>35</v>
      </c>
      <c r="H14" s="2" t="s">
        <v>36</v>
      </c>
    </row>
    <row r="15" spans="1:8" ht="124.2" x14ac:dyDescent="0.25">
      <c r="A15" s="1" t="s">
        <v>2</v>
      </c>
      <c r="B15" s="1" t="s">
        <v>37</v>
      </c>
      <c r="C15" s="39">
        <v>12</v>
      </c>
      <c r="D15" s="40">
        <v>12</v>
      </c>
      <c r="E15" s="41">
        <v>2025</v>
      </c>
      <c r="F15" s="41">
        <v>2026</v>
      </c>
      <c r="G15" s="1" t="s">
        <v>38</v>
      </c>
      <c r="H15" s="1" t="s">
        <v>39</v>
      </c>
    </row>
    <row r="16" spans="1:8" x14ac:dyDescent="0.25">
      <c r="A16" s="197"/>
      <c r="B16" s="197"/>
      <c r="C16" s="198"/>
      <c r="D16" s="199"/>
      <c r="E16" s="200"/>
      <c r="F16" s="200"/>
      <c r="G16" s="197"/>
      <c r="H16" s="197"/>
    </row>
    <row r="17" spans="1:8" ht="13.8" customHeight="1" x14ac:dyDescent="0.25">
      <c r="A17" s="225" t="s">
        <v>40</v>
      </c>
      <c r="B17" s="226"/>
      <c r="C17" s="226"/>
      <c r="D17" s="226"/>
      <c r="E17" s="226"/>
      <c r="F17" s="226"/>
      <c r="G17" s="226"/>
      <c r="H17" s="226"/>
    </row>
    <row r="18" spans="1:8" ht="51.6" customHeight="1" x14ac:dyDescent="0.25">
      <c r="A18" s="227" t="s">
        <v>1346</v>
      </c>
      <c r="B18" s="227"/>
      <c r="C18" s="227"/>
      <c r="D18" s="227"/>
      <c r="E18" s="227"/>
      <c r="F18" s="227"/>
      <c r="G18" s="227"/>
      <c r="H18" s="227"/>
    </row>
    <row r="19" spans="1:8" ht="48.6" customHeight="1" x14ac:dyDescent="0.25">
      <c r="A19" s="20" t="s">
        <v>4</v>
      </c>
      <c r="B19" s="20" t="s">
        <v>5</v>
      </c>
      <c r="C19" s="213" t="s">
        <v>6</v>
      </c>
      <c r="D19" s="214" t="s">
        <v>7</v>
      </c>
      <c r="E19" s="20" t="s">
        <v>8</v>
      </c>
      <c r="F19" s="20" t="s">
        <v>9</v>
      </c>
      <c r="G19" s="20" t="s">
        <v>10</v>
      </c>
      <c r="H19" s="20" t="s">
        <v>11</v>
      </c>
    </row>
    <row r="20" spans="1:8" ht="41.4" x14ac:dyDescent="0.25">
      <c r="A20" s="1" t="s">
        <v>40</v>
      </c>
      <c r="B20" s="2" t="s">
        <v>41</v>
      </c>
      <c r="C20" s="43">
        <v>14.7</v>
      </c>
      <c r="D20" s="43">
        <v>14.7</v>
      </c>
      <c r="E20" s="44">
        <v>2023</v>
      </c>
      <c r="F20" s="44">
        <v>2026</v>
      </c>
      <c r="G20" s="11" t="s">
        <v>42</v>
      </c>
      <c r="H20" s="2" t="s">
        <v>43</v>
      </c>
    </row>
    <row r="21" spans="1:8" ht="41.4" x14ac:dyDescent="0.25">
      <c r="A21" s="1" t="s">
        <v>40</v>
      </c>
      <c r="B21" s="1" t="s">
        <v>44</v>
      </c>
      <c r="C21" s="45" t="s">
        <v>45</v>
      </c>
      <c r="D21" s="45" t="s">
        <v>45</v>
      </c>
      <c r="E21" s="46">
        <v>2026</v>
      </c>
      <c r="F21" s="46" t="s">
        <v>45</v>
      </c>
      <c r="G21" s="11" t="s">
        <v>46</v>
      </c>
      <c r="H21" s="1" t="s">
        <v>47</v>
      </c>
    </row>
    <row r="22" spans="1:8" ht="55.2" x14ac:dyDescent="0.25">
      <c r="A22" s="1" t="s">
        <v>40</v>
      </c>
      <c r="B22" s="12" t="s">
        <v>48</v>
      </c>
      <c r="C22" s="47">
        <v>11.7</v>
      </c>
      <c r="D22" s="47">
        <v>11.7</v>
      </c>
      <c r="E22" s="48">
        <v>2027</v>
      </c>
      <c r="F22" s="48">
        <v>2029</v>
      </c>
      <c r="G22" s="13" t="s">
        <v>49</v>
      </c>
      <c r="H22" s="13" t="s">
        <v>50</v>
      </c>
    </row>
    <row r="23" spans="1:8" ht="55.2" x14ac:dyDescent="0.25">
      <c r="A23" s="1" t="s">
        <v>40</v>
      </c>
      <c r="B23" s="12" t="s">
        <v>51</v>
      </c>
      <c r="C23" s="47">
        <v>11.1</v>
      </c>
      <c r="D23" s="47">
        <v>11.1</v>
      </c>
      <c r="E23" s="48">
        <v>2027</v>
      </c>
      <c r="F23" s="48">
        <v>2029</v>
      </c>
      <c r="G23" s="13" t="s">
        <v>49</v>
      </c>
      <c r="H23" s="13" t="s">
        <v>52</v>
      </c>
    </row>
    <row r="24" spans="1:8" ht="41.4" x14ac:dyDescent="0.25">
      <c r="A24" s="1" t="s">
        <v>40</v>
      </c>
      <c r="B24" s="2" t="s">
        <v>53</v>
      </c>
      <c r="C24" s="43">
        <v>108.1</v>
      </c>
      <c r="D24" s="43">
        <v>108.1</v>
      </c>
      <c r="E24" s="44">
        <v>2026</v>
      </c>
      <c r="F24" s="44">
        <v>2029</v>
      </c>
      <c r="G24" s="11" t="s">
        <v>46</v>
      </c>
      <c r="H24" s="2" t="s">
        <v>54</v>
      </c>
    </row>
    <row r="25" spans="1:8" ht="41.4" x14ac:dyDescent="0.25">
      <c r="A25" s="1" t="s">
        <v>40</v>
      </c>
      <c r="B25" s="2" t="s">
        <v>55</v>
      </c>
      <c r="C25" s="43">
        <v>29.5</v>
      </c>
      <c r="D25" s="43">
        <v>29.5</v>
      </c>
      <c r="E25" s="44">
        <v>2023</v>
      </c>
      <c r="F25" s="44">
        <v>2026</v>
      </c>
      <c r="G25" s="11" t="s">
        <v>56</v>
      </c>
      <c r="H25" s="2" t="s">
        <v>57</v>
      </c>
    </row>
    <row r="26" spans="1:8" ht="55.2" x14ac:dyDescent="0.25">
      <c r="A26" s="1" t="s">
        <v>40</v>
      </c>
      <c r="B26" s="1" t="s">
        <v>58</v>
      </c>
      <c r="C26" s="45">
        <v>60</v>
      </c>
      <c r="D26" s="45">
        <v>60</v>
      </c>
      <c r="E26" s="46">
        <v>2026</v>
      </c>
      <c r="F26" s="46">
        <v>2029</v>
      </c>
      <c r="G26" s="14" t="s">
        <v>59</v>
      </c>
      <c r="H26" s="1" t="s">
        <v>60</v>
      </c>
    </row>
    <row r="27" spans="1:8" ht="55.2" x14ac:dyDescent="0.25">
      <c r="A27" s="1" t="s">
        <v>40</v>
      </c>
      <c r="B27" s="2" t="s">
        <v>61</v>
      </c>
      <c r="C27" s="43">
        <v>25</v>
      </c>
      <c r="D27" s="43">
        <v>25</v>
      </c>
      <c r="E27" s="44">
        <v>2026</v>
      </c>
      <c r="F27" s="44">
        <v>2028</v>
      </c>
      <c r="G27" s="14" t="s">
        <v>59</v>
      </c>
      <c r="H27" s="2" t="s">
        <v>62</v>
      </c>
    </row>
    <row r="28" spans="1:8" ht="55.2" x14ac:dyDescent="0.25">
      <c r="A28" s="1" t="s">
        <v>40</v>
      </c>
      <c r="B28" s="2" t="s">
        <v>63</v>
      </c>
      <c r="C28" s="43">
        <v>9</v>
      </c>
      <c r="D28" s="43">
        <v>9</v>
      </c>
      <c r="E28" s="44">
        <v>2025</v>
      </c>
      <c r="F28" s="44">
        <v>2027</v>
      </c>
      <c r="G28" s="11" t="s">
        <v>64</v>
      </c>
      <c r="H28" s="2" t="s">
        <v>65</v>
      </c>
    </row>
    <row r="29" spans="1:8" ht="110.4" x14ac:dyDescent="0.25">
      <c r="A29" s="13" t="s">
        <v>40</v>
      </c>
      <c r="B29" s="12" t="s">
        <v>66</v>
      </c>
      <c r="C29" s="47">
        <v>6.2</v>
      </c>
      <c r="D29" s="47">
        <v>5</v>
      </c>
      <c r="E29" s="48">
        <v>2026</v>
      </c>
      <c r="F29" s="48">
        <v>2027</v>
      </c>
      <c r="G29" s="13" t="s">
        <v>67</v>
      </c>
      <c r="H29" s="13" t="s">
        <v>68</v>
      </c>
    </row>
    <row r="30" spans="1:8" ht="69" x14ac:dyDescent="0.25">
      <c r="A30" s="1" t="s">
        <v>40</v>
      </c>
      <c r="B30" s="12" t="s">
        <v>69</v>
      </c>
      <c r="C30" s="47">
        <v>7.2</v>
      </c>
      <c r="D30" s="47">
        <v>7.2</v>
      </c>
      <c r="E30" s="48">
        <v>2026</v>
      </c>
      <c r="F30" s="48">
        <v>2027</v>
      </c>
      <c r="G30" s="13" t="s">
        <v>67</v>
      </c>
      <c r="H30" s="13" t="s">
        <v>70</v>
      </c>
    </row>
    <row r="31" spans="1:8" ht="41.4" x14ac:dyDescent="0.25">
      <c r="A31" s="1" t="s">
        <v>40</v>
      </c>
      <c r="B31" s="1" t="s">
        <v>71</v>
      </c>
      <c r="C31" s="45">
        <v>47.2</v>
      </c>
      <c r="D31" s="45">
        <v>47.2</v>
      </c>
      <c r="E31" s="46">
        <v>2025</v>
      </c>
      <c r="F31" s="46" t="s">
        <v>45</v>
      </c>
      <c r="G31" s="14" t="s">
        <v>72</v>
      </c>
      <c r="H31" s="1" t="s">
        <v>73</v>
      </c>
    </row>
    <row r="32" spans="1:8" ht="82.8" x14ac:dyDescent="0.25">
      <c r="A32" s="1" t="s">
        <v>40</v>
      </c>
      <c r="B32" s="2" t="s">
        <v>74</v>
      </c>
      <c r="C32" s="43">
        <v>30</v>
      </c>
      <c r="D32" s="43">
        <v>30</v>
      </c>
      <c r="E32" s="44" t="s">
        <v>45</v>
      </c>
      <c r="F32" s="44" t="s">
        <v>45</v>
      </c>
      <c r="G32" s="14" t="s">
        <v>64</v>
      </c>
      <c r="H32" s="2" t="s">
        <v>75</v>
      </c>
    </row>
    <row r="33" spans="1:8" ht="69" x14ac:dyDescent="0.25">
      <c r="A33" s="1" t="s">
        <v>40</v>
      </c>
      <c r="B33" s="2" t="s">
        <v>76</v>
      </c>
      <c r="C33" s="43">
        <v>62.1</v>
      </c>
      <c r="D33" s="43">
        <v>62.1</v>
      </c>
      <c r="E33" s="44">
        <v>2025</v>
      </c>
      <c r="F33" s="44" t="s">
        <v>45</v>
      </c>
      <c r="G33" s="14" t="s">
        <v>77</v>
      </c>
      <c r="H33" s="2" t="s">
        <v>78</v>
      </c>
    </row>
    <row r="34" spans="1:8" ht="41.4" x14ac:dyDescent="0.25">
      <c r="A34" s="1" t="s">
        <v>40</v>
      </c>
      <c r="B34" s="2" t="s">
        <v>79</v>
      </c>
      <c r="C34" s="43">
        <v>10.199999999999999</v>
      </c>
      <c r="D34" s="43">
        <v>10.199999999999999</v>
      </c>
      <c r="E34" s="44">
        <v>2023</v>
      </c>
      <c r="F34" s="44">
        <v>2027</v>
      </c>
      <c r="G34" s="14" t="s">
        <v>56</v>
      </c>
      <c r="H34" s="13" t="s">
        <v>80</v>
      </c>
    </row>
    <row r="35" spans="1:8" ht="41.4" x14ac:dyDescent="0.25">
      <c r="A35" s="1" t="s">
        <v>40</v>
      </c>
      <c r="B35" s="2" t="s">
        <v>81</v>
      </c>
      <c r="C35" s="43">
        <v>10.199999999999999</v>
      </c>
      <c r="D35" s="43">
        <v>10.199999999999999</v>
      </c>
      <c r="E35" s="44">
        <v>2026</v>
      </c>
      <c r="F35" s="44" t="s">
        <v>45</v>
      </c>
      <c r="G35" s="14" t="s">
        <v>82</v>
      </c>
      <c r="H35" s="13" t="s">
        <v>83</v>
      </c>
    </row>
    <row r="36" spans="1:8" ht="96.6" x14ac:dyDescent="0.25">
      <c r="A36" s="1" t="s">
        <v>40</v>
      </c>
      <c r="B36" s="12" t="s">
        <v>84</v>
      </c>
      <c r="C36" s="47">
        <v>36.6</v>
      </c>
      <c r="D36" s="47">
        <v>36.6</v>
      </c>
      <c r="E36" s="48">
        <v>2026</v>
      </c>
      <c r="F36" s="48">
        <v>2028</v>
      </c>
      <c r="G36" s="13" t="s">
        <v>85</v>
      </c>
      <c r="H36" s="13" t="s">
        <v>86</v>
      </c>
    </row>
    <row r="37" spans="1:8" ht="41.4" x14ac:dyDescent="0.25">
      <c r="A37" s="1" t="s">
        <v>40</v>
      </c>
      <c r="B37" s="2" t="s">
        <v>87</v>
      </c>
      <c r="C37" s="43">
        <v>221</v>
      </c>
      <c r="D37" s="43">
        <v>221</v>
      </c>
      <c r="E37" s="44">
        <v>2026</v>
      </c>
      <c r="F37" s="44">
        <v>2028</v>
      </c>
      <c r="G37" s="14" t="s">
        <v>82</v>
      </c>
      <c r="H37" s="2" t="s">
        <v>88</v>
      </c>
    </row>
    <row r="38" spans="1:8" ht="41.4" x14ac:dyDescent="0.25">
      <c r="A38" s="1" t="s">
        <v>40</v>
      </c>
      <c r="B38" s="2" t="s">
        <v>89</v>
      </c>
      <c r="C38" s="43">
        <v>50</v>
      </c>
      <c r="D38" s="43">
        <v>50</v>
      </c>
      <c r="E38" s="44">
        <v>2026</v>
      </c>
      <c r="F38" s="44">
        <v>2029</v>
      </c>
      <c r="G38" s="14" t="s">
        <v>46</v>
      </c>
      <c r="H38" s="13" t="s">
        <v>90</v>
      </c>
    </row>
    <row r="39" spans="1:8" ht="71.400000000000006" x14ac:dyDescent="0.25">
      <c r="A39" s="1" t="s">
        <v>40</v>
      </c>
      <c r="B39" s="1" t="s">
        <v>91</v>
      </c>
      <c r="C39" s="45">
        <v>220</v>
      </c>
      <c r="D39" s="45">
        <v>220</v>
      </c>
      <c r="E39" s="46">
        <v>2020</v>
      </c>
      <c r="F39" s="49">
        <v>2026</v>
      </c>
      <c r="G39" s="14" t="s">
        <v>92</v>
      </c>
      <c r="H39" s="1" t="s">
        <v>93</v>
      </c>
    </row>
    <row r="40" spans="1:8" ht="55.2" x14ac:dyDescent="0.25">
      <c r="A40" s="1" t="s">
        <v>40</v>
      </c>
      <c r="B40" s="1" t="s">
        <v>94</v>
      </c>
      <c r="C40" s="45">
        <v>17</v>
      </c>
      <c r="D40" s="45">
        <v>17</v>
      </c>
      <c r="E40" s="46">
        <v>2024</v>
      </c>
      <c r="F40" s="46">
        <v>2026</v>
      </c>
      <c r="G40" s="14" t="s">
        <v>95</v>
      </c>
      <c r="H40" s="1" t="s">
        <v>96</v>
      </c>
    </row>
    <row r="41" spans="1:8" ht="151.80000000000001" x14ac:dyDescent="0.25">
      <c r="A41" s="1" t="s">
        <v>40</v>
      </c>
      <c r="B41" s="12" t="s">
        <v>97</v>
      </c>
      <c r="C41" s="50">
        <v>35</v>
      </c>
      <c r="D41" s="50">
        <v>35</v>
      </c>
      <c r="E41" s="48">
        <v>2026</v>
      </c>
      <c r="F41" s="48">
        <v>2028</v>
      </c>
      <c r="G41" s="13" t="s">
        <v>98</v>
      </c>
      <c r="H41" s="13" t="s">
        <v>99</v>
      </c>
    </row>
    <row r="42" spans="1:8" ht="69" x14ac:dyDescent="0.25">
      <c r="A42" s="1" t="s">
        <v>40</v>
      </c>
      <c r="B42" s="12" t="s">
        <v>100</v>
      </c>
      <c r="C42" s="51">
        <v>16.100000000000001</v>
      </c>
      <c r="D42" s="51">
        <v>15.8</v>
      </c>
      <c r="E42" s="44">
        <v>2025</v>
      </c>
      <c r="F42" s="44">
        <v>2029</v>
      </c>
      <c r="G42" s="13" t="s">
        <v>101</v>
      </c>
      <c r="H42" s="2" t="s">
        <v>102</v>
      </c>
    </row>
    <row r="43" spans="1:8" ht="41.4" x14ac:dyDescent="0.25">
      <c r="A43" s="1" t="s">
        <v>40</v>
      </c>
      <c r="B43" s="2" t="s">
        <v>103</v>
      </c>
      <c r="C43" s="45">
        <v>43</v>
      </c>
      <c r="D43" s="45">
        <v>43</v>
      </c>
      <c r="E43" s="46">
        <v>2026</v>
      </c>
      <c r="F43" s="46">
        <v>2028</v>
      </c>
      <c r="G43" s="14" t="s">
        <v>104</v>
      </c>
      <c r="H43" s="1" t="s">
        <v>105</v>
      </c>
    </row>
    <row r="44" spans="1:8" ht="82.8" x14ac:dyDescent="0.25">
      <c r="A44" s="1" t="s">
        <v>40</v>
      </c>
      <c r="B44" s="1" t="s">
        <v>106</v>
      </c>
      <c r="C44" s="45">
        <v>95.7</v>
      </c>
      <c r="D44" s="45">
        <v>95.7</v>
      </c>
      <c r="E44" s="46">
        <v>2021</v>
      </c>
      <c r="F44" s="46">
        <v>2027</v>
      </c>
      <c r="G44" s="14" t="s">
        <v>107</v>
      </c>
      <c r="H44" s="2" t="s">
        <v>108</v>
      </c>
    </row>
    <row r="45" spans="1:8" ht="69" x14ac:dyDescent="0.25">
      <c r="A45" s="1" t="s">
        <v>40</v>
      </c>
      <c r="B45" s="1" t="s">
        <v>109</v>
      </c>
      <c r="C45" s="45">
        <v>54</v>
      </c>
      <c r="D45" s="45">
        <v>54</v>
      </c>
      <c r="E45" s="46" t="s">
        <v>45</v>
      </c>
      <c r="F45" s="46" t="s">
        <v>45</v>
      </c>
      <c r="G45" s="14" t="s">
        <v>110</v>
      </c>
      <c r="H45" s="2" t="s">
        <v>111</v>
      </c>
    </row>
    <row r="46" spans="1:8" ht="41.4" x14ac:dyDescent="0.25">
      <c r="A46" s="1" t="s">
        <v>40</v>
      </c>
      <c r="B46" s="1" t="s">
        <v>112</v>
      </c>
      <c r="C46" s="45">
        <v>25</v>
      </c>
      <c r="D46" s="45">
        <v>25</v>
      </c>
      <c r="E46" s="49">
        <v>2026</v>
      </c>
      <c r="F46" s="49">
        <v>2028</v>
      </c>
      <c r="G46" s="14" t="s">
        <v>82</v>
      </c>
      <c r="H46" s="1" t="s">
        <v>113</v>
      </c>
    </row>
    <row r="47" spans="1:8" ht="82.8" x14ac:dyDescent="0.25">
      <c r="A47" s="1" t="s">
        <v>40</v>
      </c>
      <c r="B47" s="12" t="s">
        <v>114</v>
      </c>
      <c r="C47" s="50">
        <v>30</v>
      </c>
      <c r="D47" s="50">
        <v>30</v>
      </c>
      <c r="E47" s="48">
        <v>2027</v>
      </c>
      <c r="F47" s="48">
        <v>2029</v>
      </c>
      <c r="G47" s="13" t="s">
        <v>115</v>
      </c>
      <c r="H47" s="13" t="s">
        <v>116</v>
      </c>
    </row>
    <row r="48" spans="1:8" ht="69" x14ac:dyDescent="0.25">
      <c r="A48" s="1" t="s">
        <v>40</v>
      </c>
      <c r="B48" s="1" t="s">
        <v>117</v>
      </c>
      <c r="C48" s="45">
        <v>25</v>
      </c>
      <c r="D48" s="45">
        <v>25</v>
      </c>
      <c r="E48" s="46">
        <v>2026</v>
      </c>
      <c r="F48" s="46">
        <v>2027</v>
      </c>
      <c r="G48" s="14" t="s">
        <v>118</v>
      </c>
      <c r="H48" s="2" t="s">
        <v>119</v>
      </c>
    </row>
    <row r="49" spans="1:8" ht="41.4" x14ac:dyDescent="0.25">
      <c r="A49" s="1" t="s">
        <v>40</v>
      </c>
      <c r="B49" s="1" t="s">
        <v>120</v>
      </c>
      <c r="C49" s="45">
        <v>5.2</v>
      </c>
      <c r="D49" s="45">
        <v>5.2</v>
      </c>
      <c r="E49" s="46">
        <v>2026</v>
      </c>
      <c r="F49" s="46">
        <v>2027</v>
      </c>
      <c r="G49" s="14" t="s">
        <v>46</v>
      </c>
      <c r="H49" s="2" t="s">
        <v>121</v>
      </c>
    </row>
    <row r="50" spans="1:8" ht="41.4" x14ac:dyDescent="0.25">
      <c r="A50" s="1" t="s">
        <v>40</v>
      </c>
      <c r="B50" s="2" t="s">
        <v>122</v>
      </c>
      <c r="C50" s="43">
        <v>86</v>
      </c>
      <c r="D50" s="43">
        <v>86</v>
      </c>
      <c r="E50" s="44" t="s">
        <v>45</v>
      </c>
      <c r="F50" s="44" t="s">
        <v>45</v>
      </c>
      <c r="G50" s="14" t="s">
        <v>46</v>
      </c>
      <c r="H50" s="2" t="s">
        <v>123</v>
      </c>
    </row>
    <row r="51" spans="1:8" ht="27.6" x14ac:dyDescent="0.25">
      <c r="A51" s="1" t="s">
        <v>40</v>
      </c>
      <c r="B51" s="2" t="s">
        <v>124</v>
      </c>
      <c r="C51" s="43">
        <v>16</v>
      </c>
      <c r="D51" s="43">
        <v>16</v>
      </c>
      <c r="E51" s="44">
        <v>2025</v>
      </c>
      <c r="F51" s="44">
        <v>2028</v>
      </c>
      <c r="G51" s="14" t="s">
        <v>46</v>
      </c>
      <c r="H51" s="2" t="s">
        <v>125</v>
      </c>
    </row>
    <row r="52" spans="1:8" ht="27.6" x14ac:dyDescent="0.25">
      <c r="A52" s="1" t="s">
        <v>40</v>
      </c>
      <c r="B52" s="2" t="s">
        <v>126</v>
      </c>
      <c r="C52" s="43">
        <v>14</v>
      </c>
      <c r="D52" s="43">
        <v>14</v>
      </c>
      <c r="E52" s="44">
        <v>2025</v>
      </c>
      <c r="F52" s="44">
        <v>2027</v>
      </c>
      <c r="G52" s="14" t="s">
        <v>127</v>
      </c>
      <c r="H52" s="2" t="s">
        <v>128</v>
      </c>
    </row>
    <row r="53" spans="1:8" ht="82.8" x14ac:dyDescent="0.25">
      <c r="A53" s="1" t="s">
        <v>40</v>
      </c>
      <c r="B53" s="2" t="s">
        <v>129</v>
      </c>
      <c r="C53" s="43">
        <v>40</v>
      </c>
      <c r="D53" s="43">
        <v>40</v>
      </c>
      <c r="E53" s="44" t="s">
        <v>45</v>
      </c>
      <c r="F53" s="44" t="s">
        <v>45</v>
      </c>
      <c r="G53" s="14" t="s">
        <v>104</v>
      </c>
      <c r="H53" s="2" t="s">
        <v>130</v>
      </c>
    </row>
    <row r="54" spans="1:8" ht="41.4" x14ac:dyDescent="0.25">
      <c r="A54" s="1" t="s">
        <v>40</v>
      </c>
      <c r="B54" s="2" t="s">
        <v>131</v>
      </c>
      <c r="C54" s="43">
        <v>10.4</v>
      </c>
      <c r="D54" s="43">
        <v>10.4</v>
      </c>
      <c r="E54" s="44">
        <v>2025</v>
      </c>
      <c r="F54" s="44">
        <v>2027</v>
      </c>
      <c r="G54" s="14" t="s">
        <v>132</v>
      </c>
      <c r="H54" s="2" t="s">
        <v>133</v>
      </c>
    </row>
    <row r="55" spans="1:8" ht="27.6" x14ac:dyDescent="0.25">
      <c r="A55" s="1" t="s">
        <v>40</v>
      </c>
      <c r="B55" s="1" t="s">
        <v>134</v>
      </c>
      <c r="C55" s="45">
        <v>6</v>
      </c>
      <c r="D55" s="45">
        <v>6</v>
      </c>
      <c r="E55" s="49">
        <v>2026</v>
      </c>
      <c r="F55" s="49">
        <v>2027</v>
      </c>
      <c r="G55" s="14" t="s">
        <v>135</v>
      </c>
      <c r="H55" s="1" t="s">
        <v>136</v>
      </c>
    </row>
    <row r="56" spans="1:8" ht="41.4" x14ac:dyDescent="0.25">
      <c r="A56" s="1" t="s">
        <v>40</v>
      </c>
      <c r="B56" s="1" t="s">
        <v>137</v>
      </c>
      <c r="C56" s="45">
        <v>100</v>
      </c>
      <c r="D56" s="45">
        <v>100</v>
      </c>
      <c r="E56" s="49">
        <v>2027</v>
      </c>
      <c r="F56" s="49" t="s">
        <v>45</v>
      </c>
      <c r="G56" s="14" t="s">
        <v>64</v>
      </c>
      <c r="H56" s="1" t="s">
        <v>138</v>
      </c>
    </row>
    <row r="57" spans="1:8" ht="55.2" x14ac:dyDescent="0.25">
      <c r="A57" s="1" t="s">
        <v>40</v>
      </c>
      <c r="B57" s="12" t="s">
        <v>139</v>
      </c>
      <c r="C57" s="50">
        <v>5</v>
      </c>
      <c r="D57" s="50">
        <v>5</v>
      </c>
      <c r="E57" s="48">
        <v>2026</v>
      </c>
      <c r="F57" s="48">
        <v>2027</v>
      </c>
      <c r="G57" s="13" t="s">
        <v>140</v>
      </c>
      <c r="H57" s="13" t="s">
        <v>141</v>
      </c>
    </row>
    <row r="58" spans="1:8" ht="55.2" x14ac:dyDescent="0.25">
      <c r="A58" s="1" t="s">
        <v>40</v>
      </c>
      <c r="B58" s="1" t="s">
        <v>142</v>
      </c>
      <c r="C58" s="45">
        <v>41.6</v>
      </c>
      <c r="D58" s="45">
        <v>41.6</v>
      </c>
      <c r="E58" s="46">
        <v>2022</v>
      </c>
      <c r="F58" s="46">
        <v>2027</v>
      </c>
      <c r="G58" s="14" t="s">
        <v>143</v>
      </c>
      <c r="H58" s="2" t="s">
        <v>144</v>
      </c>
    </row>
    <row r="59" spans="1:8" ht="27.6" x14ac:dyDescent="0.25">
      <c r="A59" s="1" t="s">
        <v>40</v>
      </c>
      <c r="B59" s="1" t="s">
        <v>145</v>
      </c>
      <c r="C59" s="45">
        <v>312</v>
      </c>
      <c r="D59" s="45">
        <v>312</v>
      </c>
      <c r="E59" s="49">
        <v>2024</v>
      </c>
      <c r="F59" s="49">
        <v>2027</v>
      </c>
      <c r="G59" s="14" t="s">
        <v>146</v>
      </c>
      <c r="H59" s="2" t="s">
        <v>147</v>
      </c>
    </row>
    <row r="60" spans="1:8" ht="55.2" x14ac:dyDescent="0.25">
      <c r="A60" s="1" t="s">
        <v>40</v>
      </c>
      <c r="B60" s="1" t="s">
        <v>148</v>
      </c>
      <c r="C60" s="45">
        <v>45</v>
      </c>
      <c r="D60" s="45">
        <v>45</v>
      </c>
      <c r="E60" s="49">
        <v>2026</v>
      </c>
      <c r="F60" s="49" t="s">
        <v>45</v>
      </c>
      <c r="G60" s="14" t="s">
        <v>149</v>
      </c>
      <c r="H60" s="2" t="s">
        <v>150</v>
      </c>
    </row>
    <row r="61" spans="1:8" ht="110.4" x14ac:dyDescent="0.25">
      <c r="A61" s="1" t="s">
        <v>40</v>
      </c>
      <c r="B61" s="1" t="s">
        <v>151</v>
      </c>
      <c r="C61" s="45">
        <v>127</v>
      </c>
      <c r="D61" s="45">
        <v>127</v>
      </c>
      <c r="E61" s="49">
        <v>2018</v>
      </c>
      <c r="F61" s="49">
        <v>2028</v>
      </c>
      <c r="G61" s="14" t="s">
        <v>152</v>
      </c>
      <c r="H61" s="1" t="s">
        <v>153</v>
      </c>
    </row>
    <row r="62" spans="1:8" ht="165.6" x14ac:dyDescent="0.25">
      <c r="A62" s="1" t="s">
        <v>40</v>
      </c>
      <c r="B62" s="12" t="s">
        <v>154</v>
      </c>
      <c r="C62" s="47">
        <v>29.2</v>
      </c>
      <c r="D62" s="47">
        <v>9.8000000000000007</v>
      </c>
      <c r="E62" s="48">
        <v>2026</v>
      </c>
      <c r="F62" s="48">
        <v>2027</v>
      </c>
      <c r="G62" s="13" t="s">
        <v>155</v>
      </c>
      <c r="H62" s="13" t="s">
        <v>156</v>
      </c>
    </row>
    <row r="63" spans="1:8" ht="69" x14ac:dyDescent="0.25">
      <c r="A63" s="1" t="s">
        <v>40</v>
      </c>
      <c r="B63" s="12" t="s">
        <v>157</v>
      </c>
      <c r="C63" s="47">
        <v>19.600000000000001</v>
      </c>
      <c r="D63" s="47">
        <v>13.7</v>
      </c>
      <c r="E63" s="48">
        <v>2027</v>
      </c>
      <c r="F63" s="48">
        <v>2029</v>
      </c>
      <c r="G63" s="13" t="s">
        <v>158</v>
      </c>
      <c r="H63" s="13" t="s">
        <v>159</v>
      </c>
    </row>
    <row r="64" spans="1:8" ht="69" x14ac:dyDescent="0.25">
      <c r="A64" s="1" t="s">
        <v>40</v>
      </c>
      <c r="B64" s="12" t="s">
        <v>160</v>
      </c>
      <c r="C64" s="47">
        <v>18.3</v>
      </c>
      <c r="D64" s="47">
        <v>12.9</v>
      </c>
      <c r="E64" s="48">
        <v>2026</v>
      </c>
      <c r="F64" s="48">
        <v>2028</v>
      </c>
      <c r="G64" s="13" t="s">
        <v>161</v>
      </c>
      <c r="H64" s="13" t="s">
        <v>162</v>
      </c>
    </row>
    <row r="65" spans="1:8" ht="96.6" x14ac:dyDescent="0.25">
      <c r="A65" s="1" t="s">
        <v>40</v>
      </c>
      <c r="B65" s="12" t="s">
        <v>163</v>
      </c>
      <c r="C65" s="47">
        <v>32.700000000000003</v>
      </c>
      <c r="D65" s="47">
        <v>10.8</v>
      </c>
      <c r="E65" s="48">
        <v>2024</v>
      </c>
      <c r="F65" s="48">
        <v>2026</v>
      </c>
      <c r="G65" s="15" t="s">
        <v>164</v>
      </c>
      <c r="H65" s="13" t="s">
        <v>165</v>
      </c>
    </row>
    <row r="66" spans="1:8" ht="179.4" x14ac:dyDescent="0.25">
      <c r="A66" s="1" t="s">
        <v>40</v>
      </c>
      <c r="B66" s="12" t="s">
        <v>166</v>
      </c>
      <c r="C66" s="47">
        <v>12</v>
      </c>
      <c r="D66" s="47">
        <v>6.5</v>
      </c>
      <c r="E66" s="48">
        <v>2024</v>
      </c>
      <c r="F66" s="48">
        <v>2026</v>
      </c>
      <c r="G66" s="15" t="s">
        <v>167</v>
      </c>
      <c r="H66" s="13" t="s">
        <v>168</v>
      </c>
    </row>
    <row r="67" spans="1:8" ht="110.4" x14ac:dyDescent="0.25">
      <c r="A67" s="1" t="s">
        <v>40</v>
      </c>
      <c r="B67" s="12" t="s">
        <v>169</v>
      </c>
      <c r="C67" s="47">
        <v>6.9</v>
      </c>
      <c r="D67" s="47">
        <v>5.5</v>
      </c>
      <c r="E67" s="48">
        <v>2024</v>
      </c>
      <c r="F67" s="48">
        <v>2026</v>
      </c>
      <c r="G67" s="15" t="s">
        <v>170</v>
      </c>
      <c r="H67" s="13" t="s">
        <v>171</v>
      </c>
    </row>
    <row r="68" spans="1:8" x14ac:dyDescent="0.25">
      <c r="A68" s="1"/>
      <c r="B68" s="12"/>
      <c r="C68" s="47"/>
      <c r="D68" s="47"/>
      <c r="E68" s="48"/>
      <c r="F68" s="48"/>
      <c r="G68" s="15"/>
      <c r="H68" s="13"/>
    </row>
    <row r="69" spans="1:8" x14ac:dyDescent="0.25">
      <c r="A69" s="233" t="s">
        <v>172</v>
      </c>
      <c r="B69" s="233"/>
      <c r="C69" s="233"/>
      <c r="D69" s="233"/>
      <c r="E69" s="233"/>
      <c r="F69" s="233"/>
      <c r="G69" s="233"/>
      <c r="H69" s="233"/>
    </row>
    <row r="70" spans="1:8" ht="57.6" customHeight="1" x14ac:dyDescent="0.25">
      <c r="A70" s="231" t="s">
        <v>173</v>
      </c>
      <c r="B70" s="231"/>
      <c r="C70" s="231"/>
      <c r="D70" s="231"/>
      <c r="E70" s="231"/>
      <c r="F70" s="231"/>
      <c r="G70" s="231"/>
      <c r="H70" s="231"/>
    </row>
    <row r="71" spans="1:8" ht="46.8" customHeight="1" x14ac:dyDescent="0.25">
      <c r="A71" s="20" t="s">
        <v>4</v>
      </c>
      <c r="B71" s="20" t="s">
        <v>5</v>
      </c>
      <c r="C71" s="213" t="s">
        <v>174</v>
      </c>
      <c r="D71" s="214" t="s">
        <v>175</v>
      </c>
      <c r="E71" s="20" t="s">
        <v>8</v>
      </c>
      <c r="F71" s="20" t="s">
        <v>9</v>
      </c>
      <c r="G71" s="20" t="s">
        <v>10</v>
      </c>
      <c r="H71" s="20" t="s">
        <v>11</v>
      </c>
    </row>
    <row r="72" spans="1:8" ht="367.8" customHeight="1" x14ac:dyDescent="0.25">
      <c r="A72" s="1" t="s">
        <v>176</v>
      </c>
      <c r="B72" s="1" t="s">
        <v>177</v>
      </c>
      <c r="C72" s="45">
        <v>500</v>
      </c>
      <c r="D72" s="45">
        <v>500</v>
      </c>
      <c r="E72" s="46">
        <v>2020</v>
      </c>
      <c r="F72" s="46">
        <v>2029</v>
      </c>
      <c r="G72" s="74" t="s">
        <v>178</v>
      </c>
      <c r="H72" s="11" t="s">
        <v>179</v>
      </c>
    </row>
    <row r="73" spans="1:8" ht="69" x14ac:dyDescent="0.25">
      <c r="A73" s="1" t="s">
        <v>176</v>
      </c>
      <c r="B73" s="1" t="s">
        <v>180</v>
      </c>
      <c r="C73" s="45">
        <v>770</v>
      </c>
      <c r="D73" s="45">
        <v>117.1</v>
      </c>
      <c r="E73" s="46">
        <v>2025</v>
      </c>
      <c r="F73" s="46" t="s">
        <v>181</v>
      </c>
      <c r="G73" s="16" t="s">
        <v>182</v>
      </c>
      <c r="H73" s="11" t="s">
        <v>183</v>
      </c>
    </row>
    <row r="74" spans="1:8" ht="260.39999999999998" customHeight="1" x14ac:dyDescent="0.25">
      <c r="A74" s="1" t="s">
        <v>176</v>
      </c>
      <c r="B74" s="1" t="s">
        <v>184</v>
      </c>
      <c r="C74" s="45">
        <v>265.45999999999998</v>
      </c>
      <c r="D74" s="45">
        <f>41.563+45.816+50+(60.5*1.02)</f>
        <v>199.08900000000003</v>
      </c>
      <c r="E74" s="46">
        <v>2022</v>
      </c>
      <c r="F74" s="46">
        <v>2027</v>
      </c>
      <c r="G74" s="1" t="s">
        <v>185</v>
      </c>
      <c r="H74" s="1" t="s">
        <v>186</v>
      </c>
    </row>
    <row r="75" spans="1:8" ht="69" x14ac:dyDescent="0.25">
      <c r="A75" s="1" t="s">
        <v>176</v>
      </c>
      <c r="B75" s="1" t="s">
        <v>187</v>
      </c>
      <c r="C75" s="45">
        <v>311</v>
      </c>
      <c r="D75" s="45">
        <v>89.9</v>
      </c>
      <c r="E75" s="46">
        <v>2014</v>
      </c>
      <c r="F75" s="49" t="s">
        <v>188</v>
      </c>
      <c r="G75" s="1" t="s">
        <v>189</v>
      </c>
      <c r="H75" s="1" t="s">
        <v>190</v>
      </c>
    </row>
    <row r="76" spans="1:8" ht="110.4" x14ac:dyDescent="0.25">
      <c r="A76" s="1" t="s">
        <v>176</v>
      </c>
      <c r="B76" s="1" t="s">
        <v>191</v>
      </c>
      <c r="C76" s="45">
        <v>210</v>
      </c>
      <c r="D76" s="45">
        <v>40</v>
      </c>
      <c r="E76" s="46">
        <v>2019</v>
      </c>
      <c r="F76" s="49" t="s">
        <v>192</v>
      </c>
      <c r="G76" s="1" t="s">
        <v>193</v>
      </c>
      <c r="H76" s="1" t="s">
        <v>194</v>
      </c>
    </row>
    <row r="77" spans="1:8" ht="165.6" x14ac:dyDescent="0.25">
      <c r="A77" s="1" t="s">
        <v>176</v>
      </c>
      <c r="B77" s="12" t="s">
        <v>195</v>
      </c>
      <c r="C77" s="49" t="s">
        <v>196</v>
      </c>
      <c r="D77" s="52" t="s">
        <v>197</v>
      </c>
      <c r="E77" s="52" t="s">
        <v>198</v>
      </c>
      <c r="F77" s="52" t="s">
        <v>192</v>
      </c>
      <c r="G77" s="12" t="s">
        <v>199</v>
      </c>
      <c r="H77" s="12" t="s">
        <v>200</v>
      </c>
    </row>
    <row r="78" spans="1:8" ht="110.4" x14ac:dyDescent="0.25">
      <c r="A78" s="1" t="s">
        <v>176</v>
      </c>
      <c r="B78" s="1" t="s">
        <v>201</v>
      </c>
      <c r="C78" s="45" t="s">
        <v>202</v>
      </c>
      <c r="D78" s="45" t="s">
        <v>202</v>
      </c>
      <c r="E78" s="46">
        <v>2014</v>
      </c>
      <c r="F78" s="46" t="s">
        <v>203</v>
      </c>
      <c r="G78" s="1" t="s">
        <v>1342</v>
      </c>
      <c r="H78" s="1" t="s">
        <v>204</v>
      </c>
    </row>
    <row r="79" spans="1:8" ht="55.2" x14ac:dyDescent="0.25">
      <c r="A79" s="1" t="s">
        <v>176</v>
      </c>
      <c r="B79" s="1" t="s">
        <v>205</v>
      </c>
      <c r="C79" s="45">
        <f>15.323+10.411+10.376+10.204+12+(12*1.02)</f>
        <v>70.554000000000002</v>
      </c>
      <c r="D79" s="45">
        <f>15.323+10.411+10.376+10.204+12+(12*1.02)</f>
        <v>70.554000000000002</v>
      </c>
      <c r="E79" s="46">
        <v>2021</v>
      </c>
      <c r="F79" s="46">
        <v>2027</v>
      </c>
      <c r="G79" s="1" t="s">
        <v>206</v>
      </c>
      <c r="H79" s="1" t="s">
        <v>207</v>
      </c>
    </row>
    <row r="80" spans="1:8" ht="96.6" x14ac:dyDescent="0.25">
      <c r="A80" s="1" t="s">
        <v>176</v>
      </c>
      <c r="B80" s="1" t="s">
        <v>208</v>
      </c>
      <c r="C80" s="45">
        <f>4.594+5.752+5.784+5.771+8.5+(8.5*1.02)</f>
        <v>39.070999999999998</v>
      </c>
      <c r="D80" s="45">
        <f>4.594+5.752+5.784+5.771+8.5+(8.5*1.02)</f>
        <v>39.070999999999998</v>
      </c>
      <c r="E80" s="46">
        <v>2021</v>
      </c>
      <c r="F80" s="46">
        <v>2027</v>
      </c>
      <c r="G80" s="1" t="s">
        <v>209</v>
      </c>
      <c r="H80" s="1" t="s">
        <v>210</v>
      </c>
    </row>
    <row r="81" spans="1:8" ht="55.2" x14ac:dyDescent="0.25">
      <c r="A81" s="1" t="s">
        <v>176</v>
      </c>
      <c r="B81" s="1" t="s">
        <v>211</v>
      </c>
      <c r="C81" s="45">
        <f>2.14+3.56+3.541+4.295+4.5+(4.5*1.02)</f>
        <v>22.626000000000001</v>
      </c>
      <c r="D81" s="45">
        <f>2.14+3.56+3.541+4.295+4.5+(4.5*1.02)</f>
        <v>22.626000000000001</v>
      </c>
      <c r="E81" s="46">
        <v>2021</v>
      </c>
      <c r="F81" s="46">
        <v>2027</v>
      </c>
      <c r="G81" s="1" t="s">
        <v>212</v>
      </c>
      <c r="H81" s="1" t="s">
        <v>213</v>
      </c>
    </row>
    <row r="82" spans="1:8" ht="207" x14ac:dyDescent="0.25">
      <c r="A82" s="1" t="s">
        <v>176</v>
      </c>
      <c r="B82" s="1" t="s">
        <v>214</v>
      </c>
      <c r="C82" s="45">
        <v>461.84</v>
      </c>
      <c r="D82" s="45">
        <v>461.84</v>
      </c>
      <c r="E82" s="46">
        <v>2020</v>
      </c>
      <c r="F82" s="46">
        <v>2027</v>
      </c>
      <c r="G82" s="11" t="s">
        <v>215</v>
      </c>
      <c r="H82" s="11" t="s">
        <v>216</v>
      </c>
    </row>
    <row r="83" spans="1:8" ht="138" x14ac:dyDescent="0.25">
      <c r="A83" s="1" t="s">
        <v>176</v>
      </c>
      <c r="B83" s="1" t="s">
        <v>217</v>
      </c>
      <c r="C83" s="45">
        <v>1065</v>
      </c>
      <c r="D83" s="45">
        <v>530</v>
      </c>
      <c r="E83" s="46">
        <v>2022</v>
      </c>
      <c r="F83" s="46" t="s">
        <v>218</v>
      </c>
      <c r="G83" s="11" t="s">
        <v>219</v>
      </c>
      <c r="H83" s="11" t="s">
        <v>220</v>
      </c>
    </row>
    <row r="84" spans="1:8" ht="124.2" x14ac:dyDescent="0.25">
      <c r="A84" s="17" t="s">
        <v>176</v>
      </c>
      <c r="B84" s="17" t="s">
        <v>221</v>
      </c>
      <c r="C84" s="53">
        <v>30</v>
      </c>
      <c r="D84" s="53">
        <v>1</v>
      </c>
      <c r="E84" s="54">
        <v>2018</v>
      </c>
      <c r="F84" s="55" t="s">
        <v>192</v>
      </c>
      <c r="G84" s="17" t="s">
        <v>222</v>
      </c>
      <c r="H84" s="17" t="s">
        <v>223</v>
      </c>
    </row>
    <row r="85" spans="1:8" ht="82.8" x14ac:dyDescent="0.25">
      <c r="A85" s="17" t="s">
        <v>176</v>
      </c>
      <c r="B85" s="17" t="s">
        <v>224</v>
      </c>
      <c r="C85" s="53">
        <v>75</v>
      </c>
      <c r="D85" s="53">
        <v>7</v>
      </c>
      <c r="E85" s="54">
        <v>2018</v>
      </c>
      <c r="F85" s="55" t="s">
        <v>192</v>
      </c>
      <c r="G85" s="17" t="s">
        <v>222</v>
      </c>
      <c r="H85" s="17" t="s">
        <v>225</v>
      </c>
    </row>
    <row r="86" spans="1:8" ht="96.6" x14ac:dyDescent="0.25">
      <c r="A86" s="18" t="s">
        <v>176</v>
      </c>
      <c r="B86" s="18" t="s">
        <v>226</v>
      </c>
      <c r="C86" s="56">
        <v>55</v>
      </c>
      <c r="D86" s="56">
        <v>50</v>
      </c>
      <c r="E86" s="57">
        <v>2022</v>
      </c>
      <c r="F86" s="57">
        <v>2026</v>
      </c>
      <c r="G86" s="11" t="s">
        <v>227</v>
      </c>
      <c r="H86" s="1" t="s">
        <v>228</v>
      </c>
    </row>
    <row r="87" spans="1:8" ht="96.6" x14ac:dyDescent="0.25">
      <c r="A87" s="19" t="s">
        <v>176</v>
      </c>
      <c r="B87" s="19" t="s">
        <v>229</v>
      </c>
      <c r="C87" s="56">
        <f>62.5+92.2+8.59+36+26.778</f>
        <v>226.06799999999998</v>
      </c>
      <c r="D87" s="56">
        <f>62.5+92.2+8.59+36+26.778</f>
        <v>226.06799999999998</v>
      </c>
      <c r="E87" s="57">
        <v>2023</v>
      </c>
      <c r="F87" s="57">
        <v>2027</v>
      </c>
      <c r="G87" s="11" t="s">
        <v>230</v>
      </c>
      <c r="H87" s="11" t="s">
        <v>231</v>
      </c>
    </row>
    <row r="88" spans="1:8" ht="138" x14ac:dyDescent="0.25">
      <c r="A88" s="19" t="s">
        <v>304</v>
      </c>
      <c r="B88" s="11" t="s">
        <v>305</v>
      </c>
      <c r="C88" s="56">
        <f t="shared" ref="C88" si="0">30 +(35*6)</f>
        <v>240</v>
      </c>
      <c r="D88" s="56">
        <f t="shared" ref="D88" si="1">C88</f>
        <v>240</v>
      </c>
      <c r="E88" s="58">
        <v>45383</v>
      </c>
      <c r="F88" s="44" t="s">
        <v>306</v>
      </c>
      <c r="G88" s="32" t="s">
        <v>307</v>
      </c>
      <c r="H88" s="32" t="s">
        <v>308</v>
      </c>
    </row>
    <row r="89" spans="1:8" ht="82.8" x14ac:dyDescent="0.25">
      <c r="A89" s="19" t="s">
        <v>304</v>
      </c>
      <c r="B89" s="19" t="s">
        <v>309</v>
      </c>
      <c r="C89" s="56">
        <v>10</v>
      </c>
      <c r="D89" s="56">
        <v>10</v>
      </c>
      <c r="E89" s="57">
        <v>2023</v>
      </c>
      <c r="F89" s="57">
        <v>2026</v>
      </c>
      <c r="G89" s="11" t="s">
        <v>310</v>
      </c>
      <c r="H89" s="32" t="s">
        <v>311</v>
      </c>
    </row>
    <row r="90" spans="1:8" ht="187.8" customHeight="1" x14ac:dyDescent="0.25">
      <c r="A90" s="19" t="s">
        <v>312</v>
      </c>
      <c r="B90" s="32" t="s">
        <v>313</v>
      </c>
      <c r="C90" s="42">
        <v>110</v>
      </c>
      <c r="D90" s="42">
        <v>100</v>
      </c>
      <c r="E90" s="59">
        <v>45383</v>
      </c>
      <c r="F90" s="59" t="s">
        <v>314</v>
      </c>
      <c r="G90" s="32" t="s">
        <v>315</v>
      </c>
      <c r="H90" s="34" t="s">
        <v>316</v>
      </c>
    </row>
    <row r="91" spans="1:8" x14ac:dyDescent="0.25">
      <c r="A91" s="7"/>
      <c r="B91" s="7"/>
      <c r="C91" s="8"/>
      <c r="D91" s="8"/>
      <c r="E91" s="7"/>
      <c r="F91" s="7"/>
      <c r="G91" s="7"/>
      <c r="H91" s="7"/>
    </row>
    <row r="92" spans="1:8" x14ac:dyDescent="0.25">
      <c r="A92" s="238" t="s">
        <v>232</v>
      </c>
      <c r="B92" s="239"/>
      <c r="C92" s="239"/>
      <c r="D92" s="239"/>
      <c r="E92" s="239"/>
      <c r="F92" s="239"/>
      <c r="G92" s="239"/>
      <c r="H92" s="239"/>
    </row>
    <row r="93" spans="1:8" ht="61.8" customHeight="1" x14ac:dyDescent="0.25">
      <c r="A93" s="227" t="s">
        <v>233</v>
      </c>
      <c r="B93" s="227"/>
      <c r="C93" s="227"/>
      <c r="D93" s="227"/>
      <c r="E93" s="227"/>
      <c r="F93" s="227"/>
      <c r="G93" s="227"/>
      <c r="H93" s="227"/>
    </row>
    <row r="94" spans="1:8" s="215" customFormat="1" ht="44.4" customHeight="1" x14ac:dyDescent="0.25">
      <c r="A94" s="9" t="s">
        <v>4</v>
      </c>
      <c r="B94" s="9" t="s">
        <v>5</v>
      </c>
      <c r="C94" s="21" t="s">
        <v>6</v>
      </c>
      <c r="D94" s="22" t="s">
        <v>7</v>
      </c>
      <c r="E94" s="9" t="s">
        <v>8</v>
      </c>
      <c r="F94" s="9" t="s">
        <v>9</v>
      </c>
      <c r="G94" s="9" t="s">
        <v>10</v>
      </c>
      <c r="H94" s="9" t="s">
        <v>11</v>
      </c>
    </row>
    <row r="95" spans="1:8" ht="55.2" x14ac:dyDescent="0.25">
      <c r="A95" s="1" t="s">
        <v>232</v>
      </c>
      <c r="B95" s="14" t="s">
        <v>234</v>
      </c>
      <c r="C95" s="45">
        <v>173.8</v>
      </c>
      <c r="D95" s="45">
        <v>86.9</v>
      </c>
      <c r="E95" s="46">
        <v>2014</v>
      </c>
      <c r="F95" s="46" t="s">
        <v>192</v>
      </c>
      <c r="G95" s="75" t="s">
        <v>1334</v>
      </c>
      <c r="H95" s="1" t="s">
        <v>235</v>
      </c>
    </row>
    <row r="96" spans="1:8" ht="124.2" x14ac:dyDescent="0.25">
      <c r="A96" s="1" t="s">
        <v>232</v>
      </c>
      <c r="B96" s="14" t="s">
        <v>236</v>
      </c>
      <c r="C96" s="45">
        <v>120</v>
      </c>
      <c r="D96" s="45">
        <v>42.75</v>
      </c>
      <c r="E96" s="46">
        <v>2012</v>
      </c>
      <c r="F96" s="46" t="s">
        <v>192</v>
      </c>
      <c r="G96" s="1" t="s">
        <v>237</v>
      </c>
      <c r="H96" s="1" t="s">
        <v>238</v>
      </c>
    </row>
    <row r="97" spans="1:16384" s="73" customFormat="1" ht="193.2" x14ac:dyDescent="0.25">
      <c r="A97" s="14" t="s">
        <v>232</v>
      </c>
      <c r="B97" s="11" t="s">
        <v>239</v>
      </c>
      <c r="C97" s="45">
        <v>173.8</v>
      </c>
      <c r="D97" s="45">
        <v>86.9</v>
      </c>
      <c r="E97" s="44">
        <v>2022</v>
      </c>
      <c r="F97" s="44">
        <v>2027</v>
      </c>
      <c r="G97" s="11" t="s">
        <v>240</v>
      </c>
      <c r="H97" s="76" t="s">
        <v>1335</v>
      </c>
    </row>
    <row r="98" spans="1:16384" s="73" customFormat="1" x14ac:dyDescent="0.25">
      <c r="A98" s="14"/>
      <c r="B98" s="11"/>
      <c r="C98" s="5"/>
      <c r="D98" s="5"/>
      <c r="E98" s="10"/>
      <c r="F98" s="10"/>
      <c r="G98" s="11"/>
      <c r="H98" s="76"/>
    </row>
    <row r="99" spans="1:16384" s="215" customFormat="1" ht="46.8" customHeight="1" x14ac:dyDescent="0.25">
      <c r="A99" s="9" t="s">
        <v>4</v>
      </c>
      <c r="B99" s="9" t="s">
        <v>5</v>
      </c>
      <c r="C99" s="21" t="s">
        <v>6</v>
      </c>
      <c r="D99" s="22" t="s">
        <v>7</v>
      </c>
      <c r="E99" s="9" t="s">
        <v>8</v>
      </c>
      <c r="F99" s="9" t="s">
        <v>9</v>
      </c>
      <c r="G99" s="9" t="s">
        <v>10</v>
      </c>
      <c r="H99" s="9" t="s">
        <v>11</v>
      </c>
    </row>
    <row r="100" spans="1:16384" s="73" customFormat="1" ht="69" x14ac:dyDescent="0.25">
      <c r="A100" s="23" t="s">
        <v>241</v>
      </c>
      <c r="B100" s="24" t="s">
        <v>242</v>
      </c>
      <c r="C100" s="60">
        <v>35</v>
      </c>
      <c r="D100" s="60">
        <v>30</v>
      </c>
      <c r="E100" s="60">
        <v>2025</v>
      </c>
      <c r="F100" s="60">
        <v>2028</v>
      </c>
      <c r="G100" s="24" t="s">
        <v>243</v>
      </c>
      <c r="H100" s="24" t="s">
        <v>244</v>
      </c>
    </row>
    <row r="101" spans="1:16384" s="73" customFormat="1" ht="96.6" x14ac:dyDescent="0.25">
      <c r="A101" s="23" t="s">
        <v>241</v>
      </c>
      <c r="B101" s="25" t="s">
        <v>245</v>
      </c>
      <c r="C101" s="60">
        <v>8.1</v>
      </c>
      <c r="D101" s="60">
        <v>6.8</v>
      </c>
      <c r="E101" s="60">
        <v>2025</v>
      </c>
      <c r="F101" s="60">
        <v>2028</v>
      </c>
      <c r="G101" s="24" t="s">
        <v>246</v>
      </c>
      <c r="H101" s="24" t="s">
        <v>247</v>
      </c>
    </row>
    <row r="102" spans="1:16384" s="73" customFormat="1" x14ac:dyDescent="0.25">
      <c r="A102" s="23"/>
      <c r="B102" s="25"/>
      <c r="C102" s="60"/>
      <c r="D102" s="60"/>
      <c r="E102" s="60"/>
      <c r="F102" s="60"/>
      <c r="G102" s="24"/>
      <c r="H102" s="24"/>
    </row>
    <row r="103" spans="1:16384" s="73" customFormat="1" x14ac:dyDescent="0.25">
      <c r="A103" s="223" t="s">
        <v>249</v>
      </c>
      <c r="B103" s="224"/>
      <c r="C103" s="224"/>
      <c r="D103" s="224"/>
      <c r="E103" s="224"/>
      <c r="F103" s="224"/>
      <c r="G103" s="224"/>
      <c r="H103" s="224"/>
      <c r="I103" s="223" t="s">
        <v>1344</v>
      </c>
      <c r="J103" s="224"/>
      <c r="K103" s="224"/>
      <c r="L103" s="224"/>
      <c r="M103" s="224"/>
      <c r="N103" s="224"/>
      <c r="O103" s="224"/>
      <c r="P103" s="224"/>
      <c r="Q103" s="223" t="s">
        <v>1344</v>
      </c>
      <c r="R103" s="224"/>
      <c r="S103" s="224"/>
      <c r="T103" s="224"/>
      <c r="U103" s="224"/>
      <c r="V103" s="224"/>
      <c r="W103" s="224"/>
      <c r="X103" s="224"/>
      <c r="Y103" s="223" t="s">
        <v>1344</v>
      </c>
      <c r="Z103" s="224"/>
      <c r="AA103" s="224"/>
      <c r="AB103" s="224"/>
      <c r="AC103" s="224"/>
      <c r="AD103" s="224"/>
      <c r="AE103" s="224"/>
      <c r="AF103" s="224"/>
      <c r="AG103" s="223" t="s">
        <v>1344</v>
      </c>
      <c r="AH103" s="224"/>
      <c r="AI103" s="224"/>
      <c r="AJ103" s="224"/>
      <c r="AK103" s="224"/>
      <c r="AL103" s="224"/>
      <c r="AM103" s="224"/>
      <c r="AN103" s="224"/>
      <c r="AO103" s="223" t="s">
        <v>1344</v>
      </c>
      <c r="AP103" s="224"/>
      <c r="AQ103" s="224"/>
      <c r="AR103" s="224"/>
      <c r="AS103" s="224"/>
      <c r="AT103" s="224"/>
      <c r="AU103" s="224"/>
      <c r="AV103" s="224"/>
      <c r="AW103" s="223" t="s">
        <v>1344</v>
      </c>
      <c r="AX103" s="224"/>
      <c r="AY103" s="224"/>
      <c r="AZ103" s="224"/>
      <c r="BA103" s="224"/>
      <c r="BB103" s="224"/>
      <c r="BC103" s="224"/>
      <c r="BD103" s="224"/>
      <c r="BE103" s="223" t="s">
        <v>1344</v>
      </c>
      <c r="BF103" s="224"/>
      <c r="BG103" s="224"/>
      <c r="BH103" s="224"/>
      <c r="BI103" s="224"/>
      <c r="BJ103" s="224"/>
      <c r="BK103" s="224"/>
      <c r="BL103" s="224"/>
      <c r="BM103" s="223" t="s">
        <v>1344</v>
      </c>
      <c r="BN103" s="224"/>
      <c r="BO103" s="224"/>
      <c r="BP103" s="224"/>
      <c r="BQ103" s="224"/>
      <c r="BR103" s="224"/>
      <c r="BS103" s="224"/>
      <c r="BT103" s="224"/>
      <c r="BU103" s="223" t="s">
        <v>1344</v>
      </c>
      <c r="BV103" s="224"/>
      <c r="BW103" s="224"/>
      <c r="BX103" s="224"/>
      <c r="BY103" s="224"/>
      <c r="BZ103" s="224"/>
      <c r="CA103" s="224"/>
      <c r="CB103" s="224"/>
      <c r="CC103" s="223" t="s">
        <v>1344</v>
      </c>
      <c r="CD103" s="224"/>
      <c r="CE103" s="224"/>
      <c r="CF103" s="224"/>
      <c r="CG103" s="224"/>
      <c r="CH103" s="224"/>
      <c r="CI103" s="224"/>
      <c r="CJ103" s="224"/>
      <c r="CK103" s="223" t="s">
        <v>1344</v>
      </c>
      <c r="CL103" s="224"/>
      <c r="CM103" s="224"/>
      <c r="CN103" s="224"/>
      <c r="CO103" s="224"/>
      <c r="CP103" s="224"/>
      <c r="CQ103" s="224"/>
      <c r="CR103" s="224"/>
      <c r="CS103" s="223" t="s">
        <v>1344</v>
      </c>
      <c r="CT103" s="224"/>
      <c r="CU103" s="224"/>
      <c r="CV103" s="224"/>
      <c r="CW103" s="224"/>
      <c r="CX103" s="224"/>
      <c r="CY103" s="224"/>
      <c r="CZ103" s="224"/>
      <c r="DA103" s="223" t="s">
        <v>1344</v>
      </c>
      <c r="DB103" s="224"/>
      <c r="DC103" s="224"/>
      <c r="DD103" s="224"/>
      <c r="DE103" s="224"/>
      <c r="DF103" s="224"/>
      <c r="DG103" s="224"/>
      <c r="DH103" s="224"/>
      <c r="DI103" s="223" t="s">
        <v>1344</v>
      </c>
      <c r="DJ103" s="224"/>
      <c r="DK103" s="224"/>
      <c r="DL103" s="224"/>
      <c r="DM103" s="224"/>
      <c r="DN103" s="224"/>
      <c r="DO103" s="224"/>
      <c r="DP103" s="224"/>
      <c r="DQ103" s="223" t="s">
        <v>1344</v>
      </c>
      <c r="DR103" s="224"/>
      <c r="DS103" s="224"/>
      <c r="DT103" s="224"/>
      <c r="DU103" s="224"/>
      <c r="DV103" s="224"/>
      <c r="DW103" s="224"/>
      <c r="DX103" s="224"/>
      <c r="DY103" s="223" t="s">
        <v>1344</v>
      </c>
      <c r="DZ103" s="224"/>
      <c r="EA103" s="224"/>
      <c r="EB103" s="224"/>
      <c r="EC103" s="224"/>
      <c r="ED103" s="224"/>
      <c r="EE103" s="224"/>
      <c r="EF103" s="224"/>
      <c r="EG103" s="223" t="s">
        <v>1344</v>
      </c>
      <c r="EH103" s="224"/>
      <c r="EI103" s="224"/>
      <c r="EJ103" s="224"/>
      <c r="EK103" s="224"/>
      <c r="EL103" s="224"/>
      <c r="EM103" s="224"/>
      <c r="EN103" s="224"/>
      <c r="EO103" s="223" t="s">
        <v>1344</v>
      </c>
      <c r="EP103" s="224"/>
      <c r="EQ103" s="224"/>
      <c r="ER103" s="224"/>
      <c r="ES103" s="224"/>
      <c r="ET103" s="224"/>
      <c r="EU103" s="224"/>
      <c r="EV103" s="224"/>
      <c r="EW103" s="223" t="s">
        <v>1344</v>
      </c>
      <c r="EX103" s="224"/>
      <c r="EY103" s="224"/>
      <c r="EZ103" s="224"/>
      <c r="FA103" s="224"/>
      <c r="FB103" s="224"/>
      <c r="FC103" s="224"/>
      <c r="FD103" s="224"/>
      <c r="FE103" s="223" t="s">
        <v>1344</v>
      </c>
      <c r="FF103" s="224"/>
      <c r="FG103" s="224"/>
      <c r="FH103" s="224"/>
      <c r="FI103" s="224"/>
      <c r="FJ103" s="224"/>
      <c r="FK103" s="224"/>
      <c r="FL103" s="224"/>
      <c r="FM103" s="223" t="s">
        <v>1344</v>
      </c>
      <c r="FN103" s="224"/>
      <c r="FO103" s="224"/>
      <c r="FP103" s="224"/>
      <c r="FQ103" s="224"/>
      <c r="FR103" s="224"/>
      <c r="FS103" s="224"/>
      <c r="FT103" s="224"/>
      <c r="FU103" s="223" t="s">
        <v>1344</v>
      </c>
      <c r="FV103" s="224"/>
      <c r="FW103" s="224"/>
      <c r="FX103" s="224"/>
      <c r="FY103" s="224"/>
      <c r="FZ103" s="224"/>
      <c r="GA103" s="224"/>
      <c r="GB103" s="224"/>
      <c r="GC103" s="223" t="s">
        <v>1344</v>
      </c>
      <c r="GD103" s="224"/>
      <c r="GE103" s="224"/>
      <c r="GF103" s="224"/>
      <c r="GG103" s="224"/>
      <c r="GH103" s="224"/>
      <c r="GI103" s="224"/>
      <c r="GJ103" s="224"/>
      <c r="GK103" s="223" t="s">
        <v>1344</v>
      </c>
      <c r="GL103" s="224"/>
      <c r="GM103" s="224"/>
      <c r="GN103" s="224"/>
      <c r="GO103" s="224"/>
      <c r="GP103" s="224"/>
      <c r="GQ103" s="224"/>
      <c r="GR103" s="224"/>
      <c r="GS103" s="223" t="s">
        <v>1344</v>
      </c>
      <c r="GT103" s="224"/>
      <c r="GU103" s="224"/>
      <c r="GV103" s="224"/>
      <c r="GW103" s="224"/>
      <c r="GX103" s="224"/>
      <c r="GY103" s="224"/>
      <c r="GZ103" s="224"/>
      <c r="HA103" s="223" t="s">
        <v>1344</v>
      </c>
      <c r="HB103" s="224"/>
      <c r="HC103" s="224"/>
      <c r="HD103" s="224"/>
      <c r="HE103" s="224"/>
      <c r="HF103" s="224"/>
      <c r="HG103" s="224"/>
      <c r="HH103" s="224"/>
      <c r="HI103" s="223" t="s">
        <v>1344</v>
      </c>
      <c r="HJ103" s="224"/>
      <c r="HK103" s="224"/>
      <c r="HL103" s="224"/>
      <c r="HM103" s="224"/>
      <c r="HN103" s="224"/>
      <c r="HO103" s="224"/>
      <c r="HP103" s="224"/>
      <c r="HQ103" s="223" t="s">
        <v>1344</v>
      </c>
      <c r="HR103" s="224"/>
      <c r="HS103" s="224"/>
      <c r="HT103" s="224"/>
      <c r="HU103" s="224"/>
      <c r="HV103" s="224"/>
      <c r="HW103" s="224"/>
      <c r="HX103" s="224"/>
      <c r="HY103" s="223" t="s">
        <v>1344</v>
      </c>
      <c r="HZ103" s="224"/>
      <c r="IA103" s="224"/>
      <c r="IB103" s="224"/>
      <c r="IC103" s="224"/>
      <c r="ID103" s="224"/>
      <c r="IE103" s="224"/>
      <c r="IF103" s="224"/>
      <c r="IG103" s="223" t="s">
        <v>1344</v>
      </c>
      <c r="IH103" s="224"/>
      <c r="II103" s="224"/>
      <c r="IJ103" s="224"/>
      <c r="IK103" s="224"/>
      <c r="IL103" s="224"/>
      <c r="IM103" s="224"/>
      <c r="IN103" s="224"/>
      <c r="IO103" s="223" t="s">
        <v>1344</v>
      </c>
      <c r="IP103" s="224"/>
      <c r="IQ103" s="224"/>
      <c r="IR103" s="224"/>
      <c r="IS103" s="224"/>
      <c r="IT103" s="224"/>
      <c r="IU103" s="224"/>
      <c r="IV103" s="224"/>
      <c r="IW103" s="223" t="s">
        <v>1344</v>
      </c>
      <c r="IX103" s="224"/>
      <c r="IY103" s="224"/>
      <c r="IZ103" s="224"/>
      <c r="JA103" s="224"/>
      <c r="JB103" s="224"/>
      <c r="JC103" s="224"/>
      <c r="JD103" s="224"/>
      <c r="JE103" s="223" t="s">
        <v>1344</v>
      </c>
      <c r="JF103" s="224"/>
      <c r="JG103" s="224"/>
      <c r="JH103" s="224"/>
      <c r="JI103" s="224"/>
      <c r="JJ103" s="224"/>
      <c r="JK103" s="224"/>
      <c r="JL103" s="224"/>
      <c r="JM103" s="223" t="s">
        <v>1344</v>
      </c>
      <c r="JN103" s="224"/>
      <c r="JO103" s="224"/>
      <c r="JP103" s="224"/>
      <c r="JQ103" s="224"/>
      <c r="JR103" s="224"/>
      <c r="JS103" s="224"/>
      <c r="JT103" s="224"/>
      <c r="JU103" s="223" t="s">
        <v>1344</v>
      </c>
      <c r="JV103" s="224"/>
      <c r="JW103" s="224"/>
      <c r="JX103" s="224"/>
      <c r="JY103" s="224"/>
      <c r="JZ103" s="224"/>
      <c r="KA103" s="224"/>
      <c r="KB103" s="224"/>
      <c r="KC103" s="223" t="s">
        <v>1344</v>
      </c>
      <c r="KD103" s="224"/>
      <c r="KE103" s="224"/>
      <c r="KF103" s="224"/>
      <c r="KG103" s="224"/>
      <c r="KH103" s="224"/>
      <c r="KI103" s="224"/>
      <c r="KJ103" s="224"/>
      <c r="KK103" s="223" t="s">
        <v>1344</v>
      </c>
      <c r="KL103" s="224"/>
      <c r="KM103" s="224"/>
      <c r="KN103" s="224"/>
      <c r="KO103" s="224"/>
      <c r="KP103" s="224"/>
      <c r="KQ103" s="224"/>
      <c r="KR103" s="224"/>
      <c r="KS103" s="223" t="s">
        <v>1344</v>
      </c>
      <c r="KT103" s="224"/>
      <c r="KU103" s="224"/>
      <c r="KV103" s="224"/>
      <c r="KW103" s="224"/>
      <c r="KX103" s="224"/>
      <c r="KY103" s="224"/>
      <c r="KZ103" s="224"/>
      <c r="LA103" s="223" t="s">
        <v>1344</v>
      </c>
      <c r="LB103" s="224"/>
      <c r="LC103" s="224"/>
      <c r="LD103" s="224"/>
      <c r="LE103" s="224"/>
      <c r="LF103" s="224"/>
      <c r="LG103" s="224"/>
      <c r="LH103" s="224"/>
      <c r="LI103" s="223" t="s">
        <v>1344</v>
      </c>
      <c r="LJ103" s="224"/>
      <c r="LK103" s="224"/>
      <c r="LL103" s="224"/>
      <c r="LM103" s="224"/>
      <c r="LN103" s="224"/>
      <c r="LO103" s="224"/>
      <c r="LP103" s="224"/>
      <c r="LQ103" s="223" t="s">
        <v>1344</v>
      </c>
      <c r="LR103" s="224"/>
      <c r="LS103" s="224"/>
      <c r="LT103" s="224"/>
      <c r="LU103" s="224"/>
      <c r="LV103" s="224"/>
      <c r="LW103" s="224"/>
      <c r="LX103" s="224"/>
      <c r="LY103" s="223" t="s">
        <v>1344</v>
      </c>
      <c r="LZ103" s="224"/>
      <c r="MA103" s="224"/>
      <c r="MB103" s="224"/>
      <c r="MC103" s="224"/>
      <c r="MD103" s="224"/>
      <c r="ME103" s="224"/>
      <c r="MF103" s="224"/>
      <c r="MG103" s="223" t="s">
        <v>1344</v>
      </c>
      <c r="MH103" s="224"/>
      <c r="MI103" s="224"/>
      <c r="MJ103" s="224"/>
      <c r="MK103" s="224"/>
      <c r="ML103" s="224"/>
      <c r="MM103" s="224"/>
      <c r="MN103" s="224"/>
      <c r="MO103" s="223" t="s">
        <v>1344</v>
      </c>
      <c r="MP103" s="224"/>
      <c r="MQ103" s="224"/>
      <c r="MR103" s="224"/>
      <c r="MS103" s="224"/>
      <c r="MT103" s="224"/>
      <c r="MU103" s="224"/>
      <c r="MV103" s="224"/>
      <c r="MW103" s="223" t="s">
        <v>1344</v>
      </c>
      <c r="MX103" s="224"/>
      <c r="MY103" s="224"/>
      <c r="MZ103" s="224"/>
      <c r="NA103" s="224"/>
      <c r="NB103" s="224"/>
      <c r="NC103" s="224"/>
      <c r="ND103" s="224"/>
      <c r="NE103" s="223" t="s">
        <v>1344</v>
      </c>
      <c r="NF103" s="224"/>
      <c r="NG103" s="224"/>
      <c r="NH103" s="224"/>
      <c r="NI103" s="224"/>
      <c r="NJ103" s="224"/>
      <c r="NK103" s="224"/>
      <c r="NL103" s="224"/>
      <c r="NM103" s="223" t="s">
        <v>1344</v>
      </c>
      <c r="NN103" s="224"/>
      <c r="NO103" s="224"/>
      <c r="NP103" s="224"/>
      <c r="NQ103" s="224"/>
      <c r="NR103" s="224"/>
      <c r="NS103" s="224"/>
      <c r="NT103" s="224"/>
      <c r="NU103" s="223" t="s">
        <v>1344</v>
      </c>
      <c r="NV103" s="224"/>
      <c r="NW103" s="224"/>
      <c r="NX103" s="224"/>
      <c r="NY103" s="224"/>
      <c r="NZ103" s="224"/>
      <c r="OA103" s="224"/>
      <c r="OB103" s="224"/>
      <c r="OC103" s="223" t="s">
        <v>1344</v>
      </c>
      <c r="OD103" s="224"/>
      <c r="OE103" s="224"/>
      <c r="OF103" s="224"/>
      <c r="OG103" s="224"/>
      <c r="OH103" s="224"/>
      <c r="OI103" s="224"/>
      <c r="OJ103" s="224"/>
      <c r="OK103" s="223" t="s">
        <v>1344</v>
      </c>
      <c r="OL103" s="224"/>
      <c r="OM103" s="224"/>
      <c r="ON103" s="224"/>
      <c r="OO103" s="224"/>
      <c r="OP103" s="224"/>
      <c r="OQ103" s="224"/>
      <c r="OR103" s="224"/>
      <c r="OS103" s="223" t="s">
        <v>1344</v>
      </c>
      <c r="OT103" s="224"/>
      <c r="OU103" s="224"/>
      <c r="OV103" s="224"/>
      <c r="OW103" s="224"/>
      <c r="OX103" s="224"/>
      <c r="OY103" s="224"/>
      <c r="OZ103" s="224"/>
      <c r="PA103" s="223" t="s">
        <v>1344</v>
      </c>
      <c r="PB103" s="224"/>
      <c r="PC103" s="224"/>
      <c r="PD103" s="224"/>
      <c r="PE103" s="224"/>
      <c r="PF103" s="224"/>
      <c r="PG103" s="224"/>
      <c r="PH103" s="224"/>
      <c r="PI103" s="223" t="s">
        <v>1344</v>
      </c>
      <c r="PJ103" s="224"/>
      <c r="PK103" s="224"/>
      <c r="PL103" s="224"/>
      <c r="PM103" s="224"/>
      <c r="PN103" s="224"/>
      <c r="PO103" s="224"/>
      <c r="PP103" s="224"/>
      <c r="PQ103" s="223" t="s">
        <v>1344</v>
      </c>
      <c r="PR103" s="224"/>
      <c r="PS103" s="224"/>
      <c r="PT103" s="224"/>
      <c r="PU103" s="224"/>
      <c r="PV103" s="224"/>
      <c r="PW103" s="224"/>
      <c r="PX103" s="224"/>
      <c r="PY103" s="223" t="s">
        <v>1344</v>
      </c>
      <c r="PZ103" s="224"/>
      <c r="QA103" s="224"/>
      <c r="QB103" s="224"/>
      <c r="QC103" s="224"/>
      <c r="QD103" s="224"/>
      <c r="QE103" s="224"/>
      <c r="QF103" s="224"/>
      <c r="QG103" s="223" t="s">
        <v>1344</v>
      </c>
      <c r="QH103" s="224"/>
      <c r="QI103" s="224"/>
      <c r="QJ103" s="224"/>
      <c r="QK103" s="224"/>
      <c r="QL103" s="224"/>
      <c r="QM103" s="224"/>
      <c r="QN103" s="224"/>
      <c r="QO103" s="223" t="s">
        <v>1344</v>
      </c>
      <c r="QP103" s="224"/>
      <c r="QQ103" s="224"/>
      <c r="QR103" s="224"/>
      <c r="QS103" s="224"/>
      <c r="QT103" s="224"/>
      <c r="QU103" s="224"/>
      <c r="QV103" s="224"/>
      <c r="QW103" s="223" t="s">
        <v>1344</v>
      </c>
      <c r="QX103" s="224"/>
      <c r="QY103" s="224"/>
      <c r="QZ103" s="224"/>
      <c r="RA103" s="224"/>
      <c r="RB103" s="224"/>
      <c r="RC103" s="224"/>
      <c r="RD103" s="224"/>
      <c r="RE103" s="223" t="s">
        <v>1344</v>
      </c>
      <c r="RF103" s="224"/>
      <c r="RG103" s="224"/>
      <c r="RH103" s="224"/>
      <c r="RI103" s="224"/>
      <c r="RJ103" s="224"/>
      <c r="RK103" s="224"/>
      <c r="RL103" s="224"/>
      <c r="RM103" s="223" t="s">
        <v>1344</v>
      </c>
      <c r="RN103" s="224"/>
      <c r="RO103" s="224"/>
      <c r="RP103" s="224"/>
      <c r="RQ103" s="224"/>
      <c r="RR103" s="224"/>
      <c r="RS103" s="224"/>
      <c r="RT103" s="224"/>
      <c r="RU103" s="223" t="s">
        <v>1344</v>
      </c>
      <c r="RV103" s="224"/>
      <c r="RW103" s="224"/>
      <c r="RX103" s="224"/>
      <c r="RY103" s="224"/>
      <c r="RZ103" s="224"/>
      <c r="SA103" s="224"/>
      <c r="SB103" s="224"/>
      <c r="SC103" s="223" t="s">
        <v>1344</v>
      </c>
      <c r="SD103" s="224"/>
      <c r="SE103" s="224"/>
      <c r="SF103" s="224"/>
      <c r="SG103" s="224"/>
      <c r="SH103" s="224"/>
      <c r="SI103" s="224"/>
      <c r="SJ103" s="224"/>
      <c r="SK103" s="223" t="s">
        <v>1344</v>
      </c>
      <c r="SL103" s="224"/>
      <c r="SM103" s="224"/>
      <c r="SN103" s="224"/>
      <c r="SO103" s="224"/>
      <c r="SP103" s="224"/>
      <c r="SQ103" s="224"/>
      <c r="SR103" s="224"/>
      <c r="SS103" s="223" t="s">
        <v>1344</v>
      </c>
      <c r="ST103" s="224"/>
      <c r="SU103" s="224"/>
      <c r="SV103" s="224"/>
      <c r="SW103" s="224"/>
      <c r="SX103" s="224"/>
      <c r="SY103" s="224"/>
      <c r="SZ103" s="224"/>
      <c r="TA103" s="223" t="s">
        <v>1344</v>
      </c>
      <c r="TB103" s="224"/>
      <c r="TC103" s="224"/>
      <c r="TD103" s="224"/>
      <c r="TE103" s="224"/>
      <c r="TF103" s="224"/>
      <c r="TG103" s="224"/>
      <c r="TH103" s="224"/>
      <c r="TI103" s="223" t="s">
        <v>1344</v>
      </c>
      <c r="TJ103" s="224"/>
      <c r="TK103" s="224"/>
      <c r="TL103" s="224"/>
      <c r="TM103" s="224"/>
      <c r="TN103" s="224"/>
      <c r="TO103" s="224"/>
      <c r="TP103" s="224"/>
      <c r="TQ103" s="223" t="s">
        <v>1344</v>
      </c>
      <c r="TR103" s="224"/>
      <c r="TS103" s="224"/>
      <c r="TT103" s="224"/>
      <c r="TU103" s="224"/>
      <c r="TV103" s="224"/>
      <c r="TW103" s="224"/>
      <c r="TX103" s="224"/>
      <c r="TY103" s="223" t="s">
        <v>1344</v>
      </c>
      <c r="TZ103" s="224"/>
      <c r="UA103" s="224"/>
      <c r="UB103" s="224"/>
      <c r="UC103" s="224"/>
      <c r="UD103" s="224"/>
      <c r="UE103" s="224"/>
      <c r="UF103" s="224"/>
      <c r="UG103" s="223" t="s">
        <v>1344</v>
      </c>
      <c r="UH103" s="224"/>
      <c r="UI103" s="224"/>
      <c r="UJ103" s="224"/>
      <c r="UK103" s="224"/>
      <c r="UL103" s="224"/>
      <c r="UM103" s="224"/>
      <c r="UN103" s="224"/>
      <c r="UO103" s="223" t="s">
        <v>1344</v>
      </c>
      <c r="UP103" s="224"/>
      <c r="UQ103" s="224"/>
      <c r="UR103" s="224"/>
      <c r="US103" s="224"/>
      <c r="UT103" s="224"/>
      <c r="UU103" s="224"/>
      <c r="UV103" s="224"/>
      <c r="UW103" s="223" t="s">
        <v>1344</v>
      </c>
      <c r="UX103" s="224"/>
      <c r="UY103" s="224"/>
      <c r="UZ103" s="224"/>
      <c r="VA103" s="224"/>
      <c r="VB103" s="224"/>
      <c r="VC103" s="224"/>
      <c r="VD103" s="224"/>
      <c r="VE103" s="223" t="s">
        <v>1344</v>
      </c>
      <c r="VF103" s="224"/>
      <c r="VG103" s="224"/>
      <c r="VH103" s="224"/>
      <c r="VI103" s="224"/>
      <c r="VJ103" s="224"/>
      <c r="VK103" s="224"/>
      <c r="VL103" s="224"/>
      <c r="VM103" s="223" t="s">
        <v>1344</v>
      </c>
      <c r="VN103" s="224"/>
      <c r="VO103" s="224"/>
      <c r="VP103" s="224"/>
      <c r="VQ103" s="224"/>
      <c r="VR103" s="224"/>
      <c r="VS103" s="224"/>
      <c r="VT103" s="224"/>
      <c r="VU103" s="223" t="s">
        <v>1344</v>
      </c>
      <c r="VV103" s="224"/>
      <c r="VW103" s="224"/>
      <c r="VX103" s="224"/>
      <c r="VY103" s="224"/>
      <c r="VZ103" s="224"/>
      <c r="WA103" s="224"/>
      <c r="WB103" s="224"/>
      <c r="WC103" s="223" t="s">
        <v>1344</v>
      </c>
      <c r="WD103" s="224"/>
      <c r="WE103" s="224"/>
      <c r="WF103" s="224"/>
      <c r="WG103" s="224"/>
      <c r="WH103" s="224"/>
      <c r="WI103" s="224"/>
      <c r="WJ103" s="224"/>
      <c r="WK103" s="223" t="s">
        <v>1344</v>
      </c>
      <c r="WL103" s="224"/>
      <c r="WM103" s="224"/>
      <c r="WN103" s="224"/>
      <c r="WO103" s="224"/>
      <c r="WP103" s="224"/>
      <c r="WQ103" s="224"/>
      <c r="WR103" s="224"/>
      <c r="WS103" s="223" t="s">
        <v>1344</v>
      </c>
      <c r="WT103" s="224"/>
      <c r="WU103" s="224"/>
      <c r="WV103" s="224"/>
      <c r="WW103" s="224"/>
      <c r="WX103" s="224"/>
      <c r="WY103" s="224"/>
      <c r="WZ103" s="224"/>
      <c r="XA103" s="223" t="s">
        <v>1344</v>
      </c>
      <c r="XB103" s="224"/>
      <c r="XC103" s="224"/>
      <c r="XD103" s="224"/>
      <c r="XE103" s="224"/>
      <c r="XF103" s="224"/>
      <c r="XG103" s="224"/>
      <c r="XH103" s="224"/>
      <c r="XI103" s="223" t="s">
        <v>1344</v>
      </c>
      <c r="XJ103" s="224"/>
      <c r="XK103" s="224"/>
      <c r="XL103" s="224"/>
      <c r="XM103" s="224"/>
      <c r="XN103" s="224"/>
      <c r="XO103" s="224"/>
      <c r="XP103" s="224"/>
      <c r="XQ103" s="223" t="s">
        <v>1344</v>
      </c>
      <c r="XR103" s="224"/>
      <c r="XS103" s="224"/>
      <c r="XT103" s="224"/>
      <c r="XU103" s="224"/>
      <c r="XV103" s="224"/>
      <c r="XW103" s="224"/>
      <c r="XX103" s="224"/>
      <c r="XY103" s="223" t="s">
        <v>1344</v>
      </c>
      <c r="XZ103" s="224"/>
      <c r="YA103" s="224"/>
      <c r="YB103" s="224"/>
      <c r="YC103" s="224"/>
      <c r="YD103" s="224"/>
      <c r="YE103" s="224"/>
      <c r="YF103" s="224"/>
      <c r="YG103" s="223" t="s">
        <v>1344</v>
      </c>
      <c r="YH103" s="224"/>
      <c r="YI103" s="224"/>
      <c r="YJ103" s="224"/>
      <c r="YK103" s="224"/>
      <c r="YL103" s="224"/>
      <c r="YM103" s="224"/>
      <c r="YN103" s="224"/>
      <c r="YO103" s="223" t="s">
        <v>1344</v>
      </c>
      <c r="YP103" s="224"/>
      <c r="YQ103" s="224"/>
      <c r="YR103" s="224"/>
      <c r="YS103" s="224"/>
      <c r="YT103" s="224"/>
      <c r="YU103" s="224"/>
      <c r="YV103" s="224"/>
      <c r="YW103" s="223" t="s">
        <v>1344</v>
      </c>
      <c r="YX103" s="224"/>
      <c r="YY103" s="224"/>
      <c r="YZ103" s="224"/>
      <c r="ZA103" s="224"/>
      <c r="ZB103" s="224"/>
      <c r="ZC103" s="224"/>
      <c r="ZD103" s="224"/>
      <c r="ZE103" s="223" t="s">
        <v>1344</v>
      </c>
      <c r="ZF103" s="224"/>
      <c r="ZG103" s="224"/>
      <c r="ZH103" s="224"/>
      <c r="ZI103" s="224"/>
      <c r="ZJ103" s="224"/>
      <c r="ZK103" s="224"/>
      <c r="ZL103" s="224"/>
      <c r="ZM103" s="223" t="s">
        <v>1344</v>
      </c>
      <c r="ZN103" s="224"/>
      <c r="ZO103" s="224"/>
      <c r="ZP103" s="224"/>
      <c r="ZQ103" s="224"/>
      <c r="ZR103" s="224"/>
      <c r="ZS103" s="224"/>
      <c r="ZT103" s="224"/>
      <c r="ZU103" s="223" t="s">
        <v>1344</v>
      </c>
      <c r="ZV103" s="224"/>
      <c r="ZW103" s="224"/>
      <c r="ZX103" s="224"/>
      <c r="ZY103" s="224"/>
      <c r="ZZ103" s="224"/>
      <c r="AAA103" s="224"/>
      <c r="AAB103" s="224"/>
      <c r="AAC103" s="223" t="s">
        <v>1344</v>
      </c>
      <c r="AAD103" s="224"/>
      <c r="AAE103" s="224"/>
      <c r="AAF103" s="224"/>
      <c r="AAG103" s="224"/>
      <c r="AAH103" s="224"/>
      <c r="AAI103" s="224"/>
      <c r="AAJ103" s="224"/>
      <c r="AAK103" s="223" t="s">
        <v>1344</v>
      </c>
      <c r="AAL103" s="224"/>
      <c r="AAM103" s="224"/>
      <c r="AAN103" s="224"/>
      <c r="AAO103" s="224"/>
      <c r="AAP103" s="224"/>
      <c r="AAQ103" s="224"/>
      <c r="AAR103" s="224"/>
      <c r="AAS103" s="223" t="s">
        <v>1344</v>
      </c>
      <c r="AAT103" s="224"/>
      <c r="AAU103" s="224"/>
      <c r="AAV103" s="224"/>
      <c r="AAW103" s="224"/>
      <c r="AAX103" s="224"/>
      <c r="AAY103" s="224"/>
      <c r="AAZ103" s="224"/>
      <c r="ABA103" s="223" t="s">
        <v>1344</v>
      </c>
      <c r="ABB103" s="224"/>
      <c r="ABC103" s="224"/>
      <c r="ABD103" s="224"/>
      <c r="ABE103" s="224"/>
      <c r="ABF103" s="224"/>
      <c r="ABG103" s="224"/>
      <c r="ABH103" s="224"/>
      <c r="ABI103" s="223" t="s">
        <v>1344</v>
      </c>
      <c r="ABJ103" s="224"/>
      <c r="ABK103" s="224"/>
      <c r="ABL103" s="224"/>
      <c r="ABM103" s="224"/>
      <c r="ABN103" s="224"/>
      <c r="ABO103" s="224"/>
      <c r="ABP103" s="224"/>
      <c r="ABQ103" s="223" t="s">
        <v>1344</v>
      </c>
      <c r="ABR103" s="224"/>
      <c r="ABS103" s="224"/>
      <c r="ABT103" s="224"/>
      <c r="ABU103" s="224"/>
      <c r="ABV103" s="224"/>
      <c r="ABW103" s="224"/>
      <c r="ABX103" s="224"/>
      <c r="ABY103" s="223" t="s">
        <v>1344</v>
      </c>
      <c r="ABZ103" s="224"/>
      <c r="ACA103" s="224"/>
      <c r="ACB103" s="224"/>
      <c r="ACC103" s="224"/>
      <c r="ACD103" s="224"/>
      <c r="ACE103" s="224"/>
      <c r="ACF103" s="224"/>
      <c r="ACG103" s="223" t="s">
        <v>1344</v>
      </c>
      <c r="ACH103" s="224"/>
      <c r="ACI103" s="224"/>
      <c r="ACJ103" s="224"/>
      <c r="ACK103" s="224"/>
      <c r="ACL103" s="224"/>
      <c r="ACM103" s="224"/>
      <c r="ACN103" s="224"/>
      <c r="ACO103" s="223" t="s">
        <v>1344</v>
      </c>
      <c r="ACP103" s="224"/>
      <c r="ACQ103" s="224"/>
      <c r="ACR103" s="224"/>
      <c r="ACS103" s="224"/>
      <c r="ACT103" s="224"/>
      <c r="ACU103" s="224"/>
      <c r="ACV103" s="224"/>
      <c r="ACW103" s="223" t="s">
        <v>1344</v>
      </c>
      <c r="ACX103" s="224"/>
      <c r="ACY103" s="224"/>
      <c r="ACZ103" s="224"/>
      <c r="ADA103" s="224"/>
      <c r="ADB103" s="224"/>
      <c r="ADC103" s="224"/>
      <c r="ADD103" s="224"/>
      <c r="ADE103" s="223" t="s">
        <v>1344</v>
      </c>
      <c r="ADF103" s="224"/>
      <c r="ADG103" s="224"/>
      <c r="ADH103" s="224"/>
      <c r="ADI103" s="224"/>
      <c r="ADJ103" s="224"/>
      <c r="ADK103" s="224"/>
      <c r="ADL103" s="224"/>
      <c r="ADM103" s="223" t="s">
        <v>1344</v>
      </c>
      <c r="ADN103" s="224"/>
      <c r="ADO103" s="224"/>
      <c r="ADP103" s="224"/>
      <c r="ADQ103" s="224"/>
      <c r="ADR103" s="224"/>
      <c r="ADS103" s="224"/>
      <c r="ADT103" s="224"/>
      <c r="ADU103" s="223" t="s">
        <v>1344</v>
      </c>
      <c r="ADV103" s="224"/>
      <c r="ADW103" s="224"/>
      <c r="ADX103" s="224"/>
      <c r="ADY103" s="224"/>
      <c r="ADZ103" s="224"/>
      <c r="AEA103" s="224"/>
      <c r="AEB103" s="224"/>
      <c r="AEC103" s="223" t="s">
        <v>1344</v>
      </c>
      <c r="AED103" s="224"/>
      <c r="AEE103" s="224"/>
      <c r="AEF103" s="224"/>
      <c r="AEG103" s="224"/>
      <c r="AEH103" s="224"/>
      <c r="AEI103" s="224"/>
      <c r="AEJ103" s="224"/>
      <c r="AEK103" s="223" t="s">
        <v>1344</v>
      </c>
      <c r="AEL103" s="224"/>
      <c r="AEM103" s="224"/>
      <c r="AEN103" s="224"/>
      <c r="AEO103" s="224"/>
      <c r="AEP103" s="224"/>
      <c r="AEQ103" s="224"/>
      <c r="AER103" s="224"/>
      <c r="AES103" s="223" t="s">
        <v>1344</v>
      </c>
      <c r="AET103" s="224"/>
      <c r="AEU103" s="224"/>
      <c r="AEV103" s="224"/>
      <c r="AEW103" s="224"/>
      <c r="AEX103" s="224"/>
      <c r="AEY103" s="224"/>
      <c r="AEZ103" s="224"/>
      <c r="AFA103" s="223" t="s">
        <v>1344</v>
      </c>
      <c r="AFB103" s="224"/>
      <c r="AFC103" s="224"/>
      <c r="AFD103" s="224"/>
      <c r="AFE103" s="224"/>
      <c r="AFF103" s="224"/>
      <c r="AFG103" s="224"/>
      <c r="AFH103" s="224"/>
      <c r="AFI103" s="223" t="s">
        <v>1344</v>
      </c>
      <c r="AFJ103" s="224"/>
      <c r="AFK103" s="224"/>
      <c r="AFL103" s="224"/>
      <c r="AFM103" s="224"/>
      <c r="AFN103" s="224"/>
      <c r="AFO103" s="224"/>
      <c r="AFP103" s="224"/>
      <c r="AFQ103" s="223" t="s">
        <v>1344</v>
      </c>
      <c r="AFR103" s="224"/>
      <c r="AFS103" s="224"/>
      <c r="AFT103" s="224"/>
      <c r="AFU103" s="224"/>
      <c r="AFV103" s="224"/>
      <c r="AFW103" s="224"/>
      <c r="AFX103" s="224"/>
      <c r="AFY103" s="223" t="s">
        <v>1344</v>
      </c>
      <c r="AFZ103" s="224"/>
      <c r="AGA103" s="224"/>
      <c r="AGB103" s="224"/>
      <c r="AGC103" s="224"/>
      <c r="AGD103" s="224"/>
      <c r="AGE103" s="224"/>
      <c r="AGF103" s="224"/>
      <c r="AGG103" s="223" t="s">
        <v>1344</v>
      </c>
      <c r="AGH103" s="224"/>
      <c r="AGI103" s="224"/>
      <c r="AGJ103" s="224"/>
      <c r="AGK103" s="224"/>
      <c r="AGL103" s="224"/>
      <c r="AGM103" s="224"/>
      <c r="AGN103" s="224"/>
      <c r="AGO103" s="223" t="s">
        <v>1344</v>
      </c>
      <c r="AGP103" s="224"/>
      <c r="AGQ103" s="224"/>
      <c r="AGR103" s="224"/>
      <c r="AGS103" s="224"/>
      <c r="AGT103" s="224"/>
      <c r="AGU103" s="224"/>
      <c r="AGV103" s="224"/>
      <c r="AGW103" s="223" t="s">
        <v>1344</v>
      </c>
      <c r="AGX103" s="224"/>
      <c r="AGY103" s="224"/>
      <c r="AGZ103" s="224"/>
      <c r="AHA103" s="224"/>
      <c r="AHB103" s="224"/>
      <c r="AHC103" s="224"/>
      <c r="AHD103" s="224"/>
      <c r="AHE103" s="223" t="s">
        <v>1344</v>
      </c>
      <c r="AHF103" s="224"/>
      <c r="AHG103" s="224"/>
      <c r="AHH103" s="224"/>
      <c r="AHI103" s="224"/>
      <c r="AHJ103" s="224"/>
      <c r="AHK103" s="224"/>
      <c r="AHL103" s="224"/>
      <c r="AHM103" s="223" t="s">
        <v>1344</v>
      </c>
      <c r="AHN103" s="224"/>
      <c r="AHO103" s="224"/>
      <c r="AHP103" s="224"/>
      <c r="AHQ103" s="224"/>
      <c r="AHR103" s="224"/>
      <c r="AHS103" s="224"/>
      <c r="AHT103" s="224"/>
      <c r="AHU103" s="223" t="s">
        <v>1344</v>
      </c>
      <c r="AHV103" s="224"/>
      <c r="AHW103" s="224"/>
      <c r="AHX103" s="224"/>
      <c r="AHY103" s="224"/>
      <c r="AHZ103" s="224"/>
      <c r="AIA103" s="224"/>
      <c r="AIB103" s="224"/>
      <c r="AIC103" s="223" t="s">
        <v>1344</v>
      </c>
      <c r="AID103" s="224"/>
      <c r="AIE103" s="224"/>
      <c r="AIF103" s="224"/>
      <c r="AIG103" s="224"/>
      <c r="AIH103" s="224"/>
      <c r="AII103" s="224"/>
      <c r="AIJ103" s="224"/>
      <c r="AIK103" s="223" t="s">
        <v>1344</v>
      </c>
      <c r="AIL103" s="224"/>
      <c r="AIM103" s="224"/>
      <c r="AIN103" s="224"/>
      <c r="AIO103" s="224"/>
      <c r="AIP103" s="224"/>
      <c r="AIQ103" s="224"/>
      <c r="AIR103" s="224"/>
      <c r="AIS103" s="223" t="s">
        <v>1344</v>
      </c>
      <c r="AIT103" s="224"/>
      <c r="AIU103" s="224"/>
      <c r="AIV103" s="224"/>
      <c r="AIW103" s="224"/>
      <c r="AIX103" s="224"/>
      <c r="AIY103" s="224"/>
      <c r="AIZ103" s="224"/>
      <c r="AJA103" s="223" t="s">
        <v>1344</v>
      </c>
      <c r="AJB103" s="224"/>
      <c r="AJC103" s="224"/>
      <c r="AJD103" s="224"/>
      <c r="AJE103" s="224"/>
      <c r="AJF103" s="224"/>
      <c r="AJG103" s="224"/>
      <c r="AJH103" s="224"/>
      <c r="AJI103" s="223" t="s">
        <v>1344</v>
      </c>
      <c r="AJJ103" s="224"/>
      <c r="AJK103" s="224"/>
      <c r="AJL103" s="224"/>
      <c r="AJM103" s="224"/>
      <c r="AJN103" s="224"/>
      <c r="AJO103" s="224"/>
      <c r="AJP103" s="224"/>
      <c r="AJQ103" s="223" t="s">
        <v>1344</v>
      </c>
      <c r="AJR103" s="224"/>
      <c r="AJS103" s="224"/>
      <c r="AJT103" s="224"/>
      <c r="AJU103" s="224"/>
      <c r="AJV103" s="224"/>
      <c r="AJW103" s="224"/>
      <c r="AJX103" s="224"/>
      <c r="AJY103" s="223" t="s">
        <v>1344</v>
      </c>
      <c r="AJZ103" s="224"/>
      <c r="AKA103" s="224"/>
      <c r="AKB103" s="224"/>
      <c r="AKC103" s="224"/>
      <c r="AKD103" s="224"/>
      <c r="AKE103" s="224"/>
      <c r="AKF103" s="224"/>
      <c r="AKG103" s="223" t="s">
        <v>1344</v>
      </c>
      <c r="AKH103" s="224"/>
      <c r="AKI103" s="224"/>
      <c r="AKJ103" s="224"/>
      <c r="AKK103" s="224"/>
      <c r="AKL103" s="224"/>
      <c r="AKM103" s="224"/>
      <c r="AKN103" s="224"/>
      <c r="AKO103" s="223" t="s">
        <v>1344</v>
      </c>
      <c r="AKP103" s="224"/>
      <c r="AKQ103" s="224"/>
      <c r="AKR103" s="224"/>
      <c r="AKS103" s="224"/>
      <c r="AKT103" s="224"/>
      <c r="AKU103" s="224"/>
      <c r="AKV103" s="224"/>
      <c r="AKW103" s="223" t="s">
        <v>1344</v>
      </c>
      <c r="AKX103" s="224"/>
      <c r="AKY103" s="224"/>
      <c r="AKZ103" s="224"/>
      <c r="ALA103" s="224"/>
      <c r="ALB103" s="224"/>
      <c r="ALC103" s="224"/>
      <c r="ALD103" s="224"/>
      <c r="ALE103" s="223" t="s">
        <v>1344</v>
      </c>
      <c r="ALF103" s="224"/>
      <c r="ALG103" s="224"/>
      <c r="ALH103" s="224"/>
      <c r="ALI103" s="224"/>
      <c r="ALJ103" s="224"/>
      <c r="ALK103" s="224"/>
      <c r="ALL103" s="224"/>
      <c r="ALM103" s="223" t="s">
        <v>1344</v>
      </c>
      <c r="ALN103" s="224"/>
      <c r="ALO103" s="224"/>
      <c r="ALP103" s="224"/>
      <c r="ALQ103" s="224"/>
      <c r="ALR103" s="224"/>
      <c r="ALS103" s="224"/>
      <c r="ALT103" s="224"/>
      <c r="ALU103" s="223" t="s">
        <v>1344</v>
      </c>
      <c r="ALV103" s="224"/>
      <c r="ALW103" s="224"/>
      <c r="ALX103" s="224"/>
      <c r="ALY103" s="224"/>
      <c r="ALZ103" s="224"/>
      <c r="AMA103" s="224"/>
      <c r="AMB103" s="224"/>
      <c r="AMC103" s="223" t="s">
        <v>1344</v>
      </c>
      <c r="AMD103" s="224"/>
      <c r="AME103" s="224"/>
      <c r="AMF103" s="224"/>
      <c r="AMG103" s="224"/>
      <c r="AMH103" s="224"/>
      <c r="AMI103" s="224"/>
      <c r="AMJ103" s="224"/>
      <c r="AMK103" s="223" t="s">
        <v>1344</v>
      </c>
      <c r="AML103" s="224"/>
      <c r="AMM103" s="224"/>
      <c r="AMN103" s="224"/>
      <c r="AMO103" s="224"/>
      <c r="AMP103" s="224"/>
      <c r="AMQ103" s="224"/>
      <c r="AMR103" s="224"/>
      <c r="AMS103" s="223" t="s">
        <v>1344</v>
      </c>
      <c r="AMT103" s="224"/>
      <c r="AMU103" s="224"/>
      <c r="AMV103" s="224"/>
      <c r="AMW103" s="224"/>
      <c r="AMX103" s="224"/>
      <c r="AMY103" s="224"/>
      <c r="AMZ103" s="224"/>
      <c r="ANA103" s="223" t="s">
        <v>1344</v>
      </c>
      <c r="ANB103" s="224"/>
      <c r="ANC103" s="224"/>
      <c r="AND103" s="224"/>
      <c r="ANE103" s="224"/>
      <c r="ANF103" s="224"/>
      <c r="ANG103" s="224"/>
      <c r="ANH103" s="224"/>
      <c r="ANI103" s="223" t="s">
        <v>1344</v>
      </c>
      <c r="ANJ103" s="224"/>
      <c r="ANK103" s="224"/>
      <c r="ANL103" s="224"/>
      <c r="ANM103" s="224"/>
      <c r="ANN103" s="224"/>
      <c r="ANO103" s="224"/>
      <c r="ANP103" s="224"/>
      <c r="ANQ103" s="223" t="s">
        <v>1344</v>
      </c>
      <c r="ANR103" s="224"/>
      <c r="ANS103" s="224"/>
      <c r="ANT103" s="224"/>
      <c r="ANU103" s="224"/>
      <c r="ANV103" s="224"/>
      <c r="ANW103" s="224"/>
      <c r="ANX103" s="224"/>
      <c r="ANY103" s="223" t="s">
        <v>1344</v>
      </c>
      <c r="ANZ103" s="224"/>
      <c r="AOA103" s="224"/>
      <c r="AOB103" s="224"/>
      <c r="AOC103" s="224"/>
      <c r="AOD103" s="224"/>
      <c r="AOE103" s="224"/>
      <c r="AOF103" s="224"/>
      <c r="AOG103" s="223" t="s">
        <v>1344</v>
      </c>
      <c r="AOH103" s="224"/>
      <c r="AOI103" s="224"/>
      <c r="AOJ103" s="224"/>
      <c r="AOK103" s="224"/>
      <c r="AOL103" s="224"/>
      <c r="AOM103" s="224"/>
      <c r="AON103" s="224"/>
      <c r="AOO103" s="223" t="s">
        <v>1344</v>
      </c>
      <c r="AOP103" s="224"/>
      <c r="AOQ103" s="224"/>
      <c r="AOR103" s="224"/>
      <c r="AOS103" s="224"/>
      <c r="AOT103" s="224"/>
      <c r="AOU103" s="224"/>
      <c r="AOV103" s="224"/>
      <c r="AOW103" s="223" t="s">
        <v>1344</v>
      </c>
      <c r="AOX103" s="224"/>
      <c r="AOY103" s="224"/>
      <c r="AOZ103" s="224"/>
      <c r="APA103" s="224"/>
      <c r="APB103" s="224"/>
      <c r="APC103" s="224"/>
      <c r="APD103" s="224"/>
      <c r="APE103" s="223" t="s">
        <v>1344</v>
      </c>
      <c r="APF103" s="224"/>
      <c r="APG103" s="224"/>
      <c r="APH103" s="224"/>
      <c r="API103" s="224"/>
      <c r="APJ103" s="224"/>
      <c r="APK103" s="224"/>
      <c r="APL103" s="224"/>
      <c r="APM103" s="223" t="s">
        <v>1344</v>
      </c>
      <c r="APN103" s="224"/>
      <c r="APO103" s="224"/>
      <c r="APP103" s="224"/>
      <c r="APQ103" s="224"/>
      <c r="APR103" s="224"/>
      <c r="APS103" s="224"/>
      <c r="APT103" s="224"/>
      <c r="APU103" s="223" t="s">
        <v>1344</v>
      </c>
      <c r="APV103" s="224"/>
      <c r="APW103" s="224"/>
      <c r="APX103" s="224"/>
      <c r="APY103" s="224"/>
      <c r="APZ103" s="224"/>
      <c r="AQA103" s="224"/>
      <c r="AQB103" s="224"/>
      <c r="AQC103" s="223" t="s">
        <v>1344</v>
      </c>
      <c r="AQD103" s="224"/>
      <c r="AQE103" s="224"/>
      <c r="AQF103" s="224"/>
      <c r="AQG103" s="224"/>
      <c r="AQH103" s="224"/>
      <c r="AQI103" s="224"/>
      <c r="AQJ103" s="224"/>
      <c r="AQK103" s="223" t="s">
        <v>1344</v>
      </c>
      <c r="AQL103" s="224"/>
      <c r="AQM103" s="224"/>
      <c r="AQN103" s="224"/>
      <c r="AQO103" s="224"/>
      <c r="AQP103" s="224"/>
      <c r="AQQ103" s="224"/>
      <c r="AQR103" s="224"/>
      <c r="AQS103" s="223" t="s">
        <v>1344</v>
      </c>
      <c r="AQT103" s="224"/>
      <c r="AQU103" s="224"/>
      <c r="AQV103" s="224"/>
      <c r="AQW103" s="224"/>
      <c r="AQX103" s="224"/>
      <c r="AQY103" s="224"/>
      <c r="AQZ103" s="224"/>
      <c r="ARA103" s="223" t="s">
        <v>1344</v>
      </c>
      <c r="ARB103" s="224"/>
      <c r="ARC103" s="224"/>
      <c r="ARD103" s="224"/>
      <c r="ARE103" s="224"/>
      <c r="ARF103" s="224"/>
      <c r="ARG103" s="224"/>
      <c r="ARH103" s="224"/>
      <c r="ARI103" s="223" t="s">
        <v>1344</v>
      </c>
      <c r="ARJ103" s="224"/>
      <c r="ARK103" s="224"/>
      <c r="ARL103" s="224"/>
      <c r="ARM103" s="224"/>
      <c r="ARN103" s="224"/>
      <c r="ARO103" s="224"/>
      <c r="ARP103" s="224"/>
      <c r="ARQ103" s="223" t="s">
        <v>1344</v>
      </c>
      <c r="ARR103" s="224"/>
      <c r="ARS103" s="224"/>
      <c r="ART103" s="224"/>
      <c r="ARU103" s="224"/>
      <c r="ARV103" s="224"/>
      <c r="ARW103" s="224"/>
      <c r="ARX103" s="224"/>
      <c r="ARY103" s="223" t="s">
        <v>1344</v>
      </c>
      <c r="ARZ103" s="224"/>
      <c r="ASA103" s="224"/>
      <c r="ASB103" s="224"/>
      <c r="ASC103" s="224"/>
      <c r="ASD103" s="224"/>
      <c r="ASE103" s="224"/>
      <c r="ASF103" s="224"/>
      <c r="ASG103" s="223" t="s">
        <v>1344</v>
      </c>
      <c r="ASH103" s="224"/>
      <c r="ASI103" s="224"/>
      <c r="ASJ103" s="224"/>
      <c r="ASK103" s="224"/>
      <c r="ASL103" s="224"/>
      <c r="ASM103" s="224"/>
      <c r="ASN103" s="224"/>
      <c r="ASO103" s="223" t="s">
        <v>1344</v>
      </c>
      <c r="ASP103" s="224"/>
      <c r="ASQ103" s="224"/>
      <c r="ASR103" s="224"/>
      <c r="ASS103" s="224"/>
      <c r="AST103" s="224"/>
      <c r="ASU103" s="224"/>
      <c r="ASV103" s="224"/>
      <c r="ASW103" s="223" t="s">
        <v>1344</v>
      </c>
      <c r="ASX103" s="224"/>
      <c r="ASY103" s="224"/>
      <c r="ASZ103" s="224"/>
      <c r="ATA103" s="224"/>
      <c r="ATB103" s="224"/>
      <c r="ATC103" s="224"/>
      <c r="ATD103" s="224"/>
      <c r="ATE103" s="223" t="s">
        <v>1344</v>
      </c>
      <c r="ATF103" s="224"/>
      <c r="ATG103" s="224"/>
      <c r="ATH103" s="224"/>
      <c r="ATI103" s="224"/>
      <c r="ATJ103" s="224"/>
      <c r="ATK103" s="224"/>
      <c r="ATL103" s="224"/>
      <c r="ATM103" s="223" t="s">
        <v>1344</v>
      </c>
      <c r="ATN103" s="224"/>
      <c r="ATO103" s="224"/>
      <c r="ATP103" s="224"/>
      <c r="ATQ103" s="224"/>
      <c r="ATR103" s="224"/>
      <c r="ATS103" s="224"/>
      <c r="ATT103" s="224"/>
      <c r="ATU103" s="223" t="s">
        <v>1344</v>
      </c>
      <c r="ATV103" s="224"/>
      <c r="ATW103" s="224"/>
      <c r="ATX103" s="224"/>
      <c r="ATY103" s="224"/>
      <c r="ATZ103" s="224"/>
      <c r="AUA103" s="224"/>
      <c r="AUB103" s="224"/>
      <c r="AUC103" s="223" t="s">
        <v>1344</v>
      </c>
      <c r="AUD103" s="224"/>
      <c r="AUE103" s="224"/>
      <c r="AUF103" s="224"/>
      <c r="AUG103" s="224"/>
      <c r="AUH103" s="224"/>
      <c r="AUI103" s="224"/>
      <c r="AUJ103" s="224"/>
      <c r="AUK103" s="223" t="s">
        <v>1344</v>
      </c>
      <c r="AUL103" s="224"/>
      <c r="AUM103" s="224"/>
      <c r="AUN103" s="224"/>
      <c r="AUO103" s="224"/>
      <c r="AUP103" s="224"/>
      <c r="AUQ103" s="224"/>
      <c r="AUR103" s="224"/>
      <c r="AUS103" s="223" t="s">
        <v>1344</v>
      </c>
      <c r="AUT103" s="224"/>
      <c r="AUU103" s="224"/>
      <c r="AUV103" s="224"/>
      <c r="AUW103" s="224"/>
      <c r="AUX103" s="224"/>
      <c r="AUY103" s="224"/>
      <c r="AUZ103" s="224"/>
      <c r="AVA103" s="223" t="s">
        <v>1344</v>
      </c>
      <c r="AVB103" s="224"/>
      <c r="AVC103" s="224"/>
      <c r="AVD103" s="224"/>
      <c r="AVE103" s="224"/>
      <c r="AVF103" s="224"/>
      <c r="AVG103" s="224"/>
      <c r="AVH103" s="224"/>
      <c r="AVI103" s="223" t="s">
        <v>1344</v>
      </c>
      <c r="AVJ103" s="224"/>
      <c r="AVK103" s="224"/>
      <c r="AVL103" s="224"/>
      <c r="AVM103" s="224"/>
      <c r="AVN103" s="224"/>
      <c r="AVO103" s="224"/>
      <c r="AVP103" s="224"/>
      <c r="AVQ103" s="223" t="s">
        <v>1344</v>
      </c>
      <c r="AVR103" s="224"/>
      <c r="AVS103" s="224"/>
      <c r="AVT103" s="224"/>
      <c r="AVU103" s="224"/>
      <c r="AVV103" s="224"/>
      <c r="AVW103" s="224"/>
      <c r="AVX103" s="224"/>
      <c r="AVY103" s="223" t="s">
        <v>1344</v>
      </c>
      <c r="AVZ103" s="224"/>
      <c r="AWA103" s="224"/>
      <c r="AWB103" s="224"/>
      <c r="AWC103" s="224"/>
      <c r="AWD103" s="224"/>
      <c r="AWE103" s="224"/>
      <c r="AWF103" s="224"/>
      <c r="AWG103" s="223" t="s">
        <v>1344</v>
      </c>
      <c r="AWH103" s="224"/>
      <c r="AWI103" s="224"/>
      <c r="AWJ103" s="224"/>
      <c r="AWK103" s="224"/>
      <c r="AWL103" s="224"/>
      <c r="AWM103" s="224"/>
      <c r="AWN103" s="224"/>
      <c r="AWO103" s="223" t="s">
        <v>1344</v>
      </c>
      <c r="AWP103" s="224"/>
      <c r="AWQ103" s="224"/>
      <c r="AWR103" s="224"/>
      <c r="AWS103" s="224"/>
      <c r="AWT103" s="224"/>
      <c r="AWU103" s="224"/>
      <c r="AWV103" s="224"/>
      <c r="AWW103" s="223" t="s">
        <v>1344</v>
      </c>
      <c r="AWX103" s="224"/>
      <c r="AWY103" s="224"/>
      <c r="AWZ103" s="224"/>
      <c r="AXA103" s="224"/>
      <c r="AXB103" s="224"/>
      <c r="AXC103" s="224"/>
      <c r="AXD103" s="224"/>
      <c r="AXE103" s="223" t="s">
        <v>1344</v>
      </c>
      <c r="AXF103" s="224"/>
      <c r="AXG103" s="224"/>
      <c r="AXH103" s="224"/>
      <c r="AXI103" s="224"/>
      <c r="AXJ103" s="224"/>
      <c r="AXK103" s="224"/>
      <c r="AXL103" s="224"/>
      <c r="AXM103" s="223" t="s">
        <v>1344</v>
      </c>
      <c r="AXN103" s="224"/>
      <c r="AXO103" s="224"/>
      <c r="AXP103" s="224"/>
      <c r="AXQ103" s="224"/>
      <c r="AXR103" s="224"/>
      <c r="AXS103" s="224"/>
      <c r="AXT103" s="224"/>
      <c r="AXU103" s="223" t="s">
        <v>1344</v>
      </c>
      <c r="AXV103" s="224"/>
      <c r="AXW103" s="224"/>
      <c r="AXX103" s="224"/>
      <c r="AXY103" s="224"/>
      <c r="AXZ103" s="224"/>
      <c r="AYA103" s="224"/>
      <c r="AYB103" s="224"/>
      <c r="AYC103" s="223" t="s">
        <v>1344</v>
      </c>
      <c r="AYD103" s="224"/>
      <c r="AYE103" s="224"/>
      <c r="AYF103" s="224"/>
      <c r="AYG103" s="224"/>
      <c r="AYH103" s="224"/>
      <c r="AYI103" s="224"/>
      <c r="AYJ103" s="224"/>
      <c r="AYK103" s="223" t="s">
        <v>1344</v>
      </c>
      <c r="AYL103" s="224"/>
      <c r="AYM103" s="224"/>
      <c r="AYN103" s="224"/>
      <c r="AYO103" s="224"/>
      <c r="AYP103" s="224"/>
      <c r="AYQ103" s="224"/>
      <c r="AYR103" s="224"/>
      <c r="AYS103" s="223" t="s">
        <v>1344</v>
      </c>
      <c r="AYT103" s="224"/>
      <c r="AYU103" s="224"/>
      <c r="AYV103" s="224"/>
      <c r="AYW103" s="224"/>
      <c r="AYX103" s="224"/>
      <c r="AYY103" s="224"/>
      <c r="AYZ103" s="224"/>
      <c r="AZA103" s="223" t="s">
        <v>1344</v>
      </c>
      <c r="AZB103" s="224"/>
      <c r="AZC103" s="224"/>
      <c r="AZD103" s="224"/>
      <c r="AZE103" s="224"/>
      <c r="AZF103" s="224"/>
      <c r="AZG103" s="224"/>
      <c r="AZH103" s="224"/>
      <c r="AZI103" s="223" t="s">
        <v>1344</v>
      </c>
      <c r="AZJ103" s="224"/>
      <c r="AZK103" s="224"/>
      <c r="AZL103" s="224"/>
      <c r="AZM103" s="224"/>
      <c r="AZN103" s="224"/>
      <c r="AZO103" s="224"/>
      <c r="AZP103" s="224"/>
      <c r="AZQ103" s="223" t="s">
        <v>1344</v>
      </c>
      <c r="AZR103" s="224"/>
      <c r="AZS103" s="224"/>
      <c r="AZT103" s="224"/>
      <c r="AZU103" s="224"/>
      <c r="AZV103" s="224"/>
      <c r="AZW103" s="224"/>
      <c r="AZX103" s="224"/>
      <c r="AZY103" s="223" t="s">
        <v>1344</v>
      </c>
      <c r="AZZ103" s="224"/>
      <c r="BAA103" s="224"/>
      <c r="BAB103" s="224"/>
      <c r="BAC103" s="224"/>
      <c r="BAD103" s="224"/>
      <c r="BAE103" s="224"/>
      <c r="BAF103" s="224"/>
      <c r="BAG103" s="223" t="s">
        <v>1344</v>
      </c>
      <c r="BAH103" s="224"/>
      <c r="BAI103" s="224"/>
      <c r="BAJ103" s="224"/>
      <c r="BAK103" s="224"/>
      <c r="BAL103" s="224"/>
      <c r="BAM103" s="224"/>
      <c r="BAN103" s="224"/>
      <c r="BAO103" s="223" t="s">
        <v>1344</v>
      </c>
      <c r="BAP103" s="224"/>
      <c r="BAQ103" s="224"/>
      <c r="BAR103" s="224"/>
      <c r="BAS103" s="224"/>
      <c r="BAT103" s="224"/>
      <c r="BAU103" s="224"/>
      <c r="BAV103" s="224"/>
      <c r="BAW103" s="223" t="s">
        <v>1344</v>
      </c>
      <c r="BAX103" s="224"/>
      <c r="BAY103" s="224"/>
      <c r="BAZ103" s="224"/>
      <c r="BBA103" s="224"/>
      <c r="BBB103" s="224"/>
      <c r="BBC103" s="224"/>
      <c r="BBD103" s="224"/>
      <c r="BBE103" s="223" t="s">
        <v>1344</v>
      </c>
      <c r="BBF103" s="224"/>
      <c r="BBG103" s="224"/>
      <c r="BBH103" s="224"/>
      <c r="BBI103" s="224"/>
      <c r="BBJ103" s="224"/>
      <c r="BBK103" s="224"/>
      <c r="BBL103" s="224"/>
      <c r="BBM103" s="223" t="s">
        <v>1344</v>
      </c>
      <c r="BBN103" s="224"/>
      <c r="BBO103" s="224"/>
      <c r="BBP103" s="224"/>
      <c r="BBQ103" s="224"/>
      <c r="BBR103" s="224"/>
      <c r="BBS103" s="224"/>
      <c r="BBT103" s="224"/>
      <c r="BBU103" s="223" t="s">
        <v>1344</v>
      </c>
      <c r="BBV103" s="224"/>
      <c r="BBW103" s="224"/>
      <c r="BBX103" s="224"/>
      <c r="BBY103" s="224"/>
      <c r="BBZ103" s="224"/>
      <c r="BCA103" s="224"/>
      <c r="BCB103" s="224"/>
      <c r="BCC103" s="223" t="s">
        <v>1344</v>
      </c>
      <c r="BCD103" s="224"/>
      <c r="BCE103" s="224"/>
      <c r="BCF103" s="224"/>
      <c r="BCG103" s="224"/>
      <c r="BCH103" s="224"/>
      <c r="BCI103" s="224"/>
      <c r="BCJ103" s="224"/>
      <c r="BCK103" s="223" t="s">
        <v>1344</v>
      </c>
      <c r="BCL103" s="224"/>
      <c r="BCM103" s="224"/>
      <c r="BCN103" s="224"/>
      <c r="BCO103" s="224"/>
      <c r="BCP103" s="224"/>
      <c r="BCQ103" s="224"/>
      <c r="BCR103" s="224"/>
      <c r="BCS103" s="223" t="s">
        <v>1344</v>
      </c>
      <c r="BCT103" s="224"/>
      <c r="BCU103" s="224"/>
      <c r="BCV103" s="224"/>
      <c r="BCW103" s="224"/>
      <c r="BCX103" s="224"/>
      <c r="BCY103" s="224"/>
      <c r="BCZ103" s="224"/>
      <c r="BDA103" s="223" t="s">
        <v>1344</v>
      </c>
      <c r="BDB103" s="224"/>
      <c r="BDC103" s="224"/>
      <c r="BDD103" s="224"/>
      <c r="BDE103" s="224"/>
      <c r="BDF103" s="224"/>
      <c r="BDG103" s="224"/>
      <c r="BDH103" s="224"/>
      <c r="BDI103" s="223" t="s">
        <v>1344</v>
      </c>
      <c r="BDJ103" s="224"/>
      <c r="BDK103" s="224"/>
      <c r="BDL103" s="224"/>
      <c r="BDM103" s="224"/>
      <c r="BDN103" s="224"/>
      <c r="BDO103" s="224"/>
      <c r="BDP103" s="224"/>
      <c r="BDQ103" s="223" t="s">
        <v>1344</v>
      </c>
      <c r="BDR103" s="224"/>
      <c r="BDS103" s="224"/>
      <c r="BDT103" s="224"/>
      <c r="BDU103" s="224"/>
      <c r="BDV103" s="224"/>
      <c r="BDW103" s="224"/>
      <c r="BDX103" s="224"/>
      <c r="BDY103" s="223" t="s">
        <v>1344</v>
      </c>
      <c r="BDZ103" s="224"/>
      <c r="BEA103" s="224"/>
      <c r="BEB103" s="224"/>
      <c r="BEC103" s="224"/>
      <c r="BED103" s="224"/>
      <c r="BEE103" s="224"/>
      <c r="BEF103" s="224"/>
      <c r="BEG103" s="223" t="s">
        <v>1344</v>
      </c>
      <c r="BEH103" s="224"/>
      <c r="BEI103" s="224"/>
      <c r="BEJ103" s="224"/>
      <c r="BEK103" s="224"/>
      <c r="BEL103" s="224"/>
      <c r="BEM103" s="224"/>
      <c r="BEN103" s="224"/>
      <c r="BEO103" s="223" t="s">
        <v>1344</v>
      </c>
      <c r="BEP103" s="224"/>
      <c r="BEQ103" s="224"/>
      <c r="BER103" s="224"/>
      <c r="BES103" s="224"/>
      <c r="BET103" s="224"/>
      <c r="BEU103" s="224"/>
      <c r="BEV103" s="224"/>
      <c r="BEW103" s="223" t="s">
        <v>1344</v>
      </c>
      <c r="BEX103" s="224"/>
      <c r="BEY103" s="224"/>
      <c r="BEZ103" s="224"/>
      <c r="BFA103" s="224"/>
      <c r="BFB103" s="224"/>
      <c r="BFC103" s="224"/>
      <c r="BFD103" s="224"/>
      <c r="BFE103" s="223" t="s">
        <v>1344</v>
      </c>
      <c r="BFF103" s="224"/>
      <c r="BFG103" s="224"/>
      <c r="BFH103" s="224"/>
      <c r="BFI103" s="224"/>
      <c r="BFJ103" s="224"/>
      <c r="BFK103" s="224"/>
      <c r="BFL103" s="224"/>
      <c r="BFM103" s="223" t="s">
        <v>1344</v>
      </c>
      <c r="BFN103" s="224"/>
      <c r="BFO103" s="224"/>
      <c r="BFP103" s="224"/>
      <c r="BFQ103" s="224"/>
      <c r="BFR103" s="224"/>
      <c r="BFS103" s="224"/>
      <c r="BFT103" s="224"/>
      <c r="BFU103" s="223" t="s">
        <v>1344</v>
      </c>
      <c r="BFV103" s="224"/>
      <c r="BFW103" s="224"/>
      <c r="BFX103" s="224"/>
      <c r="BFY103" s="224"/>
      <c r="BFZ103" s="224"/>
      <c r="BGA103" s="224"/>
      <c r="BGB103" s="224"/>
      <c r="BGC103" s="223" t="s">
        <v>1344</v>
      </c>
      <c r="BGD103" s="224"/>
      <c r="BGE103" s="224"/>
      <c r="BGF103" s="224"/>
      <c r="BGG103" s="224"/>
      <c r="BGH103" s="224"/>
      <c r="BGI103" s="224"/>
      <c r="BGJ103" s="224"/>
      <c r="BGK103" s="223" t="s">
        <v>1344</v>
      </c>
      <c r="BGL103" s="224"/>
      <c r="BGM103" s="224"/>
      <c r="BGN103" s="224"/>
      <c r="BGO103" s="224"/>
      <c r="BGP103" s="224"/>
      <c r="BGQ103" s="224"/>
      <c r="BGR103" s="224"/>
      <c r="BGS103" s="223" t="s">
        <v>1344</v>
      </c>
      <c r="BGT103" s="224"/>
      <c r="BGU103" s="224"/>
      <c r="BGV103" s="224"/>
      <c r="BGW103" s="224"/>
      <c r="BGX103" s="224"/>
      <c r="BGY103" s="224"/>
      <c r="BGZ103" s="224"/>
      <c r="BHA103" s="223" t="s">
        <v>1344</v>
      </c>
      <c r="BHB103" s="224"/>
      <c r="BHC103" s="224"/>
      <c r="BHD103" s="224"/>
      <c r="BHE103" s="224"/>
      <c r="BHF103" s="224"/>
      <c r="BHG103" s="224"/>
      <c r="BHH103" s="224"/>
      <c r="BHI103" s="223" t="s">
        <v>1344</v>
      </c>
      <c r="BHJ103" s="224"/>
      <c r="BHK103" s="224"/>
      <c r="BHL103" s="224"/>
      <c r="BHM103" s="224"/>
      <c r="BHN103" s="224"/>
      <c r="BHO103" s="224"/>
      <c r="BHP103" s="224"/>
      <c r="BHQ103" s="223" t="s">
        <v>1344</v>
      </c>
      <c r="BHR103" s="224"/>
      <c r="BHS103" s="224"/>
      <c r="BHT103" s="224"/>
      <c r="BHU103" s="224"/>
      <c r="BHV103" s="224"/>
      <c r="BHW103" s="224"/>
      <c r="BHX103" s="224"/>
      <c r="BHY103" s="223" t="s">
        <v>1344</v>
      </c>
      <c r="BHZ103" s="224"/>
      <c r="BIA103" s="224"/>
      <c r="BIB103" s="224"/>
      <c r="BIC103" s="224"/>
      <c r="BID103" s="224"/>
      <c r="BIE103" s="224"/>
      <c r="BIF103" s="224"/>
      <c r="BIG103" s="223" t="s">
        <v>1344</v>
      </c>
      <c r="BIH103" s="224"/>
      <c r="BII103" s="224"/>
      <c r="BIJ103" s="224"/>
      <c r="BIK103" s="224"/>
      <c r="BIL103" s="224"/>
      <c r="BIM103" s="224"/>
      <c r="BIN103" s="224"/>
      <c r="BIO103" s="223" t="s">
        <v>1344</v>
      </c>
      <c r="BIP103" s="224"/>
      <c r="BIQ103" s="224"/>
      <c r="BIR103" s="224"/>
      <c r="BIS103" s="224"/>
      <c r="BIT103" s="224"/>
      <c r="BIU103" s="224"/>
      <c r="BIV103" s="224"/>
      <c r="BIW103" s="223" t="s">
        <v>1344</v>
      </c>
      <c r="BIX103" s="224"/>
      <c r="BIY103" s="224"/>
      <c r="BIZ103" s="224"/>
      <c r="BJA103" s="224"/>
      <c r="BJB103" s="224"/>
      <c r="BJC103" s="224"/>
      <c r="BJD103" s="224"/>
      <c r="BJE103" s="223" t="s">
        <v>1344</v>
      </c>
      <c r="BJF103" s="224"/>
      <c r="BJG103" s="224"/>
      <c r="BJH103" s="224"/>
      <c r="BJI103" s="224"/>
      <c r="BJJ103" s="224"/>
      <c r="BJK103" s="224"/>
      <c r="BJL103" s="224"/>
      <c r="BJM103" s="223" t="s">
        <v>1344</v>
      </c>
      <c r="BJN103" s="224"/>
      <c r="BJO103" s="224"/>
      <c r="BJP103" s="224"/>
      <c r="BJQ103" s="224"/>
      <c r="BJR103" s="224"/>
      <c r="BJS103" s="224"/>
      <c r="BJT103" s="224"/>
      <c r="BJU103" s="223" t="s">
        <v>1344</v>
      </c>
      <c r="BJV103" s="224"/>
      <c r="BJW103" s="224"/>
      <c r="BJX103" s="224"/>
      <c r="BJY103" s="224"/>
      <c r="BJZ103" s="224"/>
      <c r="BKA103" s="224"/>
      <c r="BKB103" s="224"/>
      <c r="BKC103" s="223" t="s">
        <v>1344</v>
      </c>
      <c r="BKD103" s="224"/>
      <c r="BKE103" s="224"/>
      <c r="BKF103" s="224"/>
      <c r="BKG103" s="224"/>
      <c r="BKH103" s="224"/>
      <c r="BKI103" s="224"/>
      <c r="BKJ103" s="224"/>
      <c r="BKK103" s="223" t="s">
        <v>1344</v>
      </c>
      <c r="BKL103" s="224"/>
      <c r="BKM103" s="224"/>
      <c r="BKN103" s="224"/>
      <c r="BKO103" s="224"/>
      <c r="BKP103" s="224"/>
      <c r="BKQ103" s="224"/>
      <c r="BKR103" s="224"/>
      <c r="BKS103" s="223" t="s">
        <v>1344</v>
      </c>
      <c r="BKT103" s="224"/>
      <c r="BKU103" s="224"/>
      <c r="BKV103" s="224"/>
      <c r="BKW103" s="224"/>
      <c r="BKX103" s="224"/>
      <c r="BKY103" s="224"/>
      <c r="BKZ103" s="224"/>
      <c r="BLA103" s="223" t="s">
        <v>1344</v>
      </c>
      <c r="BLB103" s="224"/>
      <c r="BLC103" s="224"/>
      <c r="BLD103" s="224"/>
      <c r="BLE103" s="224"/>
      <c r="BLF103" s="224"/>
      <c r="BLG103" s="224"/>
      <c r="BLH103" s="224"/>
      <c r="BLI103" s="223" t="s">
        <v>1344</v>
      </c>
      <c r="BLJ103" s="224"/>
      <c r="BLK103" s="224"/>
      <c r="BLL103" s="224"/>
      <c r="BLM103" s="224"/>
      <c r="BLN103" s="224"/>
      <c r="BLO103" s="224"/>
      <c r="BLP103" s="224"/>
      <c r="BLQ103" s="223" t="s">
        <v>1344</v>
      </c>
      <c r="BLR103" s="224"/>
      <c r="BLS103" s="224"/>
      <c r="BLT103" s="224"/>
      <c r="BLU103" s="224"/>
      <c r="BLV103" s="224"/>
      <c r="BLW103" s="224"/>
      <c r="BLX103" s="224"/>
      <c r="BLY103" s="223" t="s">
        <v>1344</v>
      </c>
      <c r="BLZ103" s="224"/>
      <c r="BMA103" s="224"/>
      <c r="BMB103" s="224"/>
      <c r="BMC103" s="224"/>
      <c r="BMD103" s="224"/>
      <c r="BME103" s="224"/>
      <c r="BMF103" s="224"/>
      <c r="BMG103" s="223" t="s">
        <v>1344</v>
      </c>
      <c r="BMH103" s="224"/>
      <c r="BMI103" s="224"/>
      <c r="BMJ103" s="224"/>
      <c r="BMK103" s="224"/>
      <c r="BML103" s="224"/>
      <c r="BMM103" s="224"/>
      <c r="BMN103" s="224"/>
      <c r="BMO103" s="223" t="s">
        <v>1344</v>
      </c>
      <c r="BMP103" s="224"/>
      <c r="BMQ103" s="224"/>
      <c r="BMR103" s="224"/>
      <c r="BMS103" s="224"/>
      <c r="BMT103" s="224"/>
      <c r="BMU103" s="224"/>
      <c r="BMV103" s="224"/>
      <c r="BMW103" s="223" t="s">
        <v>1344</v>
      </c>
      <c r="BMX103" s="224"/>
      <c r="BMY103" s="224"/>
      <c r="BMZ103" s="224"/>
      <c r="BNA103" s="224"/>
      <c r="BNB103" s="224"/>
      <c r="BNC103" s="224"/>
      <c r="BND103" s="224"/>
      <c r="BNE103" s="223" t="s">
        <v>1344</v>
      </c>
      <c r="BNF103" s="224"/>
      <c r="BNG103" s="224"/>
      <c r="BNH103" s="224"/>
      <c r="BNI103" s="224"/>
      <c r="BNJ103" s="224"/>
      <c r="BNK103" s="224"/>
      <c r="BNL103" s="224"/>
      <c r="BNM103" s="223" t="s">
        <v>1344</v>
      </c>
      <c r="BNN103" s="224"/>
      <c r="BNO103" s="224"/>
      <c r="BNP103" s="224"/>
      <c r="BNQ103" s="224"/>
      <c r="BNR103" s="224"/>
      <c r="BNS103" s="224"/>
      <c r="BNT103" s="224"/>
      <c r="BNU103" s="223" t="s">
        <v>1344</v>
      </c>
      <c r="BNV103" s="224"/>
      <c r="BNW103" s="224"/>
      <c r="BNX103" s="224"/>
      <c r="BNY103" s="224"/>
      <c r="BNZ103" s="224"/>
      <c r="BOA103" s="224"/>
      <c r="BOB103" s="224"/>
      <c r="BOC103" s="223" t="s">
        <v>1344</v>
      </c>
      <c r="BOD103" s="224"/>
      <c r="BOE103" s="224"/>
      <c r="BOF103" s="224"/>
      <c r="BOG103" s="224"/>
      <c r="BOH103" s="224"/>
      <c r="BOI103" s="224"/>
      <c r="BOJ103" s="224"/>
      <c r="BOK103" s="223" t="s">
        <v>1344</v>
      </c>
      <c r="BOL103" s="224"/>
      <c r="BOM103" s="224"/>
      <c r="BON103" s="224"/>
      <c r="BOO103" s="224"/>
      <c r="BOP103" s="224"/>
      <c r="BOQ103" s="224"/>
      <c r="BOR103" s="224"/>
      <c r="BOS103" s="223" t="s">
        <v>1344</v>
      </c>
      <c r="BOT103" s="224"/>
      <c r="BOU103" s="224"/>
      <c r="BOV103" s="224"/>
      <c r="BOW103" s="224"/>
      <c r="BOX103" s="224"/>
      <c r="BOY103" s="224"/>
      <c r="BOZ103" s="224"/>
      <c r="BPA103" s="223" t="s">
        <v>1344</v>
      </c>
      <c r="BPB103" s="224"/>
      <c r="BPC103" s="224"/>
      <c r="BPD103" s="224"/>
      <c r="BPE103" s="224"/>
      <c r="BPF103" s="224"/>
      <c r="BPG103" s="224"/>
      <c r="BPH103" s="224"/>
      <c r="BPI103" s="223" t="s">
        <v>1344</v>
      </c>
      <c r="BPJ103" s="224"/>
      <c r="BPK103" s="224"/>
      <c r="BPL103" s="224"/>
      <c r="BPM103" s="224"/>
      <c r="BPN103" s="224"/>
      <c r="BPO103" s="224"/>
      <c r="BPP103" s="224"/>
      <c r="BPQ103" s="223" t="s">
        <v>1344</v>
      </c>
      <c r="BPR103" s="224"/>
      <c r="BPS103" s="224"/>
      <c r="BPT103" s="224"/>
      <c r="BPU103" s="224"/>
      <c r="BPV103" s="224"/>
      <c r="BPW103" s="224"/>
      <c r="BPX103" s="224"/>
      <c r="BPY103" s="223" t="s">
        <v>1344</v>
      </c>
      <c r="BPZ103" s="224"/>
      <c r="BQA103" s="224"/>
      <c r="BQB103" s="224"/>
      <c r="BQC103" s="224"/>
      <c r="BQD103" s="224"/>
      <c r="BQE103" s="224"/>
      <c r="BQF103" s="224"/>
      <c r="BQG103" s="223" t="s">
        <v>1344</v>
      </c>
      <c r="BQH103" s="224"/>
      <c r="BQI103" s="224"/>
      <c r="BQJ103" s="224"/>
      <c r="BQK103" s="224"/>
      <c r="BQL103" s="224"/>
      <c r="BQM103" s="224"/>
      <c r="BQN103" s="224"/>
      <c r="BQO103" s="223" t="s">
        <v>1344</v>
      </c>
      <c r="BQP103" s="224"/>
      <c r="BQQ103" s="224"/>
      <c r="BQR103" s="224"/>
      <c r="BQS103" s="224"/>
      <c r="BQT103" s="224"/>
      <c r="BQU103" s="224"/>
      <c r="BQV103" s="224"/>
      <c r="BQW103" s="223" t="s">
        <v>1344</v>
      </c>
      <c r="BQX103" s="224"/>
      <c r="BQY103" s="224"/>
      <c r="BQZ103" s="224"/>
      <c r="BRA103" s="224"/>
      <c r="BRB103" s="224"/>
      <c r="BRC103" s="224"/>
      <c r="BRD103" s="224"/>
      <c r="BRE103" s="223" t="s">
        <v>1344</v>
      </c>
      <c r="BRF103" s="224"/>
      <c r="BRG103" s="224"/>
      <c r="BRH103" s="224"/>
      <c r="BRI103" s="224"/>
      <c r="BRJ103" s="224"/>
      <c r="BRK103" s="224"/>
      <c r="BRL103" s="224"/>
      <c r="BRM103" s="223" t="s">
        <v>1344</v>
      </c>
      <c r="BRN103" s="224"/>
      <c r="BRO103" s="224"/>
      <c r="BRP103" s="224"/>
      <c r="BRQ103" s="224"/>
      <c r="BRR103" s="224"/>
      <c r="BRS103" s="224"/>
      <c r="BRT103" s="224"/>
      <c r="BRU103" s="223" t="s">
        <v>1344</v>
      </c>
      <c r="BRV103" s="224"/>
      <c r="BRW103" s="224"/>
      <c r="BRX103" s="224"/>
      <c r="BRY103" s="224"/>
      <c r="BRZ103" s="224"/>
      <c r="BSA103" s="224"/>
      <c r="BSB103" s="224"/>
      <c r="BSC103" s="223" t="s">
        <v>1344</v>
      </c>
      <c r="BSD103" s="224"/>
      <c r="BSE103" s="224"/>
      <c r="BSF103" s="224"/>
      <c r="BSG103" s="224"/>
      <c r="BSH103" s="224"/>
      <c r="BSI103" s="224"/>
      <c r="BSJ103" s="224"/>
      <c r="BSK103" s="223" t="s">
        <v>1344</v>
      </c>
      <c r="BSL103" s="224"/>
      <c r="BSM103" s="224"/>
      <c r="BSN103" s="224"/>
      <c r="BSO103" s="224"/>
      <c r="BSP103" s="224"/>
      <c r="BSQ103" s="224"/>
      <c r="BSR103" s="224"/>
      <c r="BSS103" s="223" t="s">
        <v>1344</v>
      </c>
      <c r="BST103" s="224"/>
      <c r="BSU103" s="224"/>
      <c r="BSV103" s="224"/>
      <c r="BSW103" s="224"/>
      <c r="BSX103" s="224"/>
      <c r="BSY103" s="224"/>
      <c r="BSZ103" s="224"/>
      <c r="BTA103" s="223" t="s">
        <v>1344</v>
      </c>
      <c r="BTB103" s="224"/>
      <c r="BTC103" s="224"/>
      <c r="BTD103" s="224"/>
      <c r="BTE103" s="224"/>
      <c r="BTF103" s="224"/>
      <c r="BTG103" s="224"/>
      <c r="BTH103" s="224"/>
      <c r="BTI103" s="223" t="s">
        <v>1344</v>
      </c>
      <c r="BTJ103" s="224"/>
      <c r="BTK103" s="224"/>
      <c r="BTL103" s="224"/>
      <c r="BTM103" s="224"/>
      <c r="BTN103" s="224"/>
      <c r="BTO103" s="224"/>
      <c r="BTP103" s="224"/>
      <c r="BTQ103" s="223" t="s">
        <v>1344</v>
      </c>
      <c r="BTR103" s="224"/>
      <c r="BTS103" s="224"/>
      <c r="BTT103" s="224"/>
      <c r="BTU103" s="224"/>
      <c r="BTV103" s="224"/>
      <c r="BTW103" s="224"/>
      <c r="BTX103" s="224"/>
      <c r="BTY103" s="223" t="s">
        <v>1344</v>
      </c>
      <c r="BTZ103" s="224"/>
      <c r="BUA103" s="224"/>
      <c r="BUB103" s="224"/>
      <c r="BUC103" s="224"/>
      <c r="BUD103" s="224"/>
      <c r="BUE103" s="224"/>
      <c r="BUF103" s="224"/>
      <c r="BUG103" s="223" t="s">
        <v>1344</v>
      </c>
      <c r="BUH103" s="224"/>
      <c r="BUI103" s="224"/>
      <c r="BUJ103" s="224"/>
      <c r="BUK103" s="224"/>
      <c r="BUL103" s="224"/>
      <c r="BUM103" s="224"/>
      <c r="BUN103" s="224"/>
      <c r="BUO103" s="223" t="s">
        <v>1344</v>
      </c>
      <c r="BUP103" s="224"/>
      <c r="BUQ103" s="224"/>
      <c r="BUR103" s="224"/>
      <c r="BUS103" s="224"/>
      <c r="BUT103" s="224"/>
      <c r="BUU103" s="224"/>
      <c r="BUV103" s="224"/>
      <c r="BUW103" s="223" t="s">
        <v>1344</v>
      </c>
      <c r="BUX103" s="224"/>
      <c r="BUY103" s="224"/>
      <c r="BUZ103" s="224"/>
      <c r="BVA103" s="224"/>
      <c r="BVB103" s="224"/>
      <c r="BVC103" s="224"/>
      <c r="BVD103" s="224"/>
      <c r="BVE103" s="223" t="s">
        <v>1344</v>
      </c>
      <c r="BVF103" s="224"/>
      <c r="BVG103" s="224"/>
      <c r="BVH103" s="224"/>
      <c r="BVI103" s="224"/>
      <c r="BVJ103" s="224"/>
      <c r="BVK103" s="224"/>
      <c r="BVL103" s="224"/>
      <c r="BVM103" s="223" t="s">
        <v>1344</v>
      </c>
      <c r="BVN103" s="224"/>
      <c r="BVO103" s="224"/>
      <c r="BVP103" s="224"/>
      <c r="BVQ103" s="224"/>
      <c r="BVR103" s="224"/>
      <c r="BVS103" s="224"/>
      <c r="BVT103" s="224"/>
      <c r="BVU103" s="223" t="s">
        <v>1344</v>
      </c>
      <c r="BVV103" s="224"/>
      <c r="BVW103" s="224"/>
      <c r="BVX103" s="224"/>
      <c r="BVY103" s="224"/>
      <c r="BVZ103" s="224"/>
      <c r="BWA103" s="224"/>
      <c r="BWB103" s="224"/>
      <c r="BWC103" s="223" t="s">
        <v>1344</v>
      </c>
      <c r="BWD103" s="224"/>
      <c r="BWE103" s="224"/>
      <c r="BWF103" s="224"/>
      <c r="BWG103" s="224"/>
      <c r="BWH103" s="224"/>
      <c r="BWI103" s="224"/>
      <c r="BWJ103" s="224"/>
      <c r="BWK103" s="223" t="s">
        <v>1344</v>
      </c>
      <c r="BWL103" s="224"/>
      <c r="BWM103" s="224"/>
      <c r="BWN103" s="224"/>
      <c r="BWO103" s="224"/>
      <c r="BWP103" s="224"/>
      <c r="BWQ103" s="224"/>
      <c r="BWR103" s="224"/>
      <c r="BWS103" s="223" t="s">
        <v>1344</v>
      </c>
      <c r="BWT103" s="224"/>
      <c r="BWU103" s="224"/>
      <c r="BWV103" s="224"/>
      <c r="BWW103" s="224"/>
      <c r="BWX103" s="224"/>
      <c r="BWY103" s="224"/>
      <c r="BWZ103" s="224"/>
      <c r="BXA103" s="223" t="s">
        <v>1344</v>
      </c>
      <c r="BXB103" s="224"/>
      <c r="BXC103" s="224"/>
      <c r="BXD103" s="224"/>
      <c r="BXE103" s="224"/>
      <c r="BXF103" s="224"/>
      <c r="BXG103" s="224"/>
      <c r="BXH103" s="224"/>
      <c r="BXI103" s="223" t="s">
        <v>1344</v>
      </c>
      <c r="BXJ103" s="224"/>
      <c r="BXK103" s="224"/>
      <c r="BXL103" s="224"/>
      <c r="BXM103" s="224"/>
      <c r="BXN103" s="224"/>
      <c r="BXO103" s="224"/>
      <c r="BXP103" s="224"/>
      <c r="BXQ103" s="223" t="s">
        <v>1344</v>
      </c>
      <c r="BXR103" s="224"/>
      <c r="BXS103" s="224"/>
      <c r="BXT103" s="224"/>
      <c r="BXU103" s="224"/>
      <c r="BXV103" s="224"/>
      <c r="BXW103" s="224"/>
      <c r="BXX103" s="224"/>
      <c r="BXY103" s="223" t="s">
        <v>1344</v>
      </c>
      <c r="BXZ103" s="224"/>
      <c r="BYA103" s="224"/>
      <c r="BYB103" s="224"/>
      <c r="BYC103" s="224"/>
      <c r="BYD103" s="224"/>
      <c r="BYE103" s="224"/>
      <c r="BYF103" s="224"/>
      <c r="BYG103" s="223" t="s">
        <v>1344</v>
      </c>
      <c r="BYH103" s="224"/>
      <c r="BYI103" s="224"/>
      <c r="BYJ103" s="224"/>
      <c r="BYK103" s="224"/>
      <c r="BYL103" s="224"/>
      <c r="BYM103" s="224"/>
      <c r="BYN103" s="224"/>
      <c r="BYO103" s="223" t="s">
        <v>1344</v>
      </c>
      <c r="BYP103" s="224"/>
      <c r="BYQ103" s="224"/>
      <c r="BYR103" s="224"/>
      <c r="BYS103" s="224"/>
      <c r="BYT103" s="224"/>
      <c r="BYU103" s="224"/>
      <c r="BYV103" s="224"/>
      <c r="BYW103" s="223" t="s">
        <v>1344</v>
      </c>
      <c r="BYX103" s="224"/>
      <c r="BYY103" s="224"/>
      <c r="BYZ103" s="224"/>
      <c r="BZA103" s="224"/>
      <c r="BZB103" s="224"/>
      <c r="BZC103" s="224"/>
      <c r="BZD103" s="224"/>
      <c r="BZE103" s="223" t="s">
        <v>1344</v>
      </c>
      <c r="BZF103" s="224"/>
      <c r="BZG103" s="224"/>
      <c r="BZH103" s="224"/>
      <c r="BZI103" s="224"/>
      <c r="BZJ103" s="224"/>
      <c r="BZK103" s="224"/>
      <c r="BZL103" s="224"/>
      <c r="BZM103" s="223" t="s">
        <v>1344</v>
      </c>
      <c r="BZN103" s="224"/>
      <c r="BZO103" s="224"/>
      <c r="BZP103" s="224"/>
      <c r="BZQ103" s="224"/>
      <c r="BZR103" s="224"/>
      <c r="BZS103" s="224"/>
      <c r="BZT103" s="224"/>
      <c r="BZU103" s="223" t="s">
        <v>1344</v>
      </c>
      <c r="BZV103" s="224"/>
      <c r="BZW103" s="224"/>
      <c r="BZX103" s="224"/>
      <c r="BZY103" s="224"/>
      <c r="BZZ103" s="224"/>
      <c r="CAA103" s="224"/>
      <c r="CAB103" s="224"/>
      <c r="CAC103" s="223" t="s">
        <v>1344</v>
      </c>
      <c r="CAD103" s="224"/>
      <c r="CAE103" s="224"/>
      <c r="CAF103" s="224"/>
      <c r="CAG103" s="224"/>
      <c r="CAH103" s="224"/>
      <c r="CAI103" s="224"/>
      <c r="CAJ103" s="224"/>
      <c r="CAK103" s="223" t="s">
        <v>1344</v>
      </c>
      <c r="CAL103" s="224"/>
      <c r="CAM103" s="224"/>
      <c r="CAN103" s="224"/>
      <c r="CAO103" s="224"/>
      <c r="CAP103" s="224"/>
      <c r="CAQ103" s="224"/>
      <c r="CAR103" s="224"/>
      <c r="CAS103" s="223" t="s">
        <v>1344</v>
      </c>
      <c r="CAT103" s="224"/>
      <c r="CAU103" s="224"/>
      <c r="CAV103" s="224"/>
      <c r="CAW103" s="224"/>
      <c r="CAX103" s="224"/>
      <c r="CAY103" s="224"/>
      <c r="CAZ103" s="224"/>
      <c r="CBA103" s="223" t="s">
        <v>1344</v>
      </c>
      <c r="CBB103" s="224"/>
      <c r="CBC103" s="224"/>
      <c r="CBD103" s="224"/>
      <c r="CBE103" s="224"/>
      <c r="CBF103" s="224"/>
      <c r="CBG103" s="224"/>
      <c r="CBH103" s="224"/>
      <c r="CBI103" s="223" t="s">
        <v>1344</v>
      </c>
      <c r="CBJ103" s="224"/>
      <c r="CBK103" s="224"/>
      <c r="CBL103" s="224"/>
      <c r="CBM103" s="224"/>
      <c r="CBN103" s="224"/>
      <c r="CBO103" s="224"/>
      <c r="CBP103" s="224"/>
      <c r="CBQ103" s="223" t="s">
        <v>1344</v>
      </c>
      <c r="CBR103" s="224"/>
      <c r="CBS103" s="224"/>
      <c r="CBT103" s="224"/>
      <c r="CBU103" s="224"/>
      <c r="CBV103" s="224"/>
      <c r="CBW103" s="224"/>
      <c r="CBX103" s="224"/>
      <c r="CBY103" s="223" t="s">
        <v>1344</v>
      </c>
      <c r="CBZ103" s="224"/>
      <c r="CCA103" s="224"/>
      <c r="CCB103" s="224"/>
      <c r="CCC103" s="224"/>
      <c r="CCD103" s="224"/>
      <c r="CCE103" s="224"/>
      <c r="CCF103" s="224"/>
      <c r="CCG103" s="223" t="s">
        <v>1344</v>
      </c>
      <c r="CCH103" s="224"/>
      <c r="CCI103" s="224"/>
      <c r="CCJ103" s="224"/>
      <c r="CCK103" s="224"/>
      <c r="CCL103" s="224"/>
      <c r="CCM103" s="224"/>
      <c r="CCN103" s="224"/>
      <c r="CCO103" s="223" t="s">
        <v>1344</v>
      </c>
      <c r="CCP103" s="224"/>
      <c r="CCQ103" s="224"/>
      <c r="CCR103" s="224"/>
      <c r="CCS103" s="224"/>
      <c r="CCT103" s="224"/>
      <c r="CCU103" s="224"/>
      <c r="CCV103" s="224"/>
      <c r="CCW103" s="223" t="s">
        <v>1344</v>
      </c>
      <c r="CCX103" s="224"/>
      <c r="CCY103" s="224"/>
      <c r="CCZ103" s="224"/>
      <c r="CDA103" s="224"/>
      <c r="CDB103" s="224"/>
      <c r="CDC103" s="224"/>
      <c r="CDD103" s="224"/>
      <c r="CDE103" s="223" t="s">
        <v>1344</v>
      </c>
      <c r="CDF103" s="224"/>
      <c r="CDG103" s="224"/>
      <c r="CDH103" s="224"/>
      <c r="CDI103" s="224"/>
      <c r="CDJ103" s="224"/>
      <c r="CDK103" s="224"/>
      <c r="CDL103" s="224"/>
      <c r="CDM103" s="223" t="s">
        <v>1344</v>
      </c>
      <c r="CDN103" s="224"/>
      <c r="CDO103" s="224"/>
      <c r="CDP103" s="224"/>
      <c r="CDQ103" s="224"/>
      <c r="CDR103" s="224"/>
      <c r="CDS103" s="224"/>
      <c r="CDT103" s="224"/>
      <c r="CDU103" s="223" t="s">
        <v>1344</v>
      </c>
      <c r="CDV103" s="224"/>
      <c r="CDW103" s="224"/>
      <c r="CDX103" s="224"/>
      <c r="CDY103" s="224"/>
      <c r="CDZ103" s="224"/>
      <c r="CEA103" s="224"/>
      <c r="CEB103" s="224"/>
      <c r="CEC103" s="223" t="s">
        <v>1344</v>
      </c>
      <c r="CED103" s="224"/>
      <c r="CEE103" s="224"/>
      <c r="CEF103" s="224"/>
      <c r="CEG103" s="224"/>
      <c r="CEH103" s="224"/>
      <c r="CEI103" s="224"/>
      <c r="CEJ103" s="224"/>
      <c r="CEK103" s="223" t="s">
        <v>1344</v>
      </c>
      <c r="CEL103" s="224"/>
      <c r="CEM103" s="224"/>
      <c r="CEN103" s="224"/>
      <c r="CEO103" s="224"/>
      <c r="CEP103" s="224"/>
      <c r="CEQ103" s="224"/>
      <c r="CER103" s="224"/>
      <c r="CES103" s="223" t="s">
        <v>1344</v>
      </c>
      <c r="CET103" s="224"/>
      <c r="CEU103" s="224"/>
      <c r="CEV103" s="224"/>
      <c r="CEW103" s="224"/>
      <c r="CEX103" s="224"/>
      <c r="CEY103" s="224"/>
      <c r="CEZ103" s="224"/>
      <c r="CFA103" s="223" t="s">
        <v>1344</v>
      </c>
      <c r="CFB103" s="224"/>
      <c r="CFC103" s="224"/>
      <c r="CFD103" s="224"/>
      <c r="CFE103" s="224"/>
      <c r="CFF103" s="224"/>
      <c r="CFG103" s="224"/>
      <c r="CFH103" s="224"/>
      <c r="CFI103" s="223" t="s">
        <v>1344</v>
      </c>
      <c r="CFJ103" s="224"/>
      <c r="CFK103" s="224"/>
      <c r="CFL103" s="224"/>
      <c r="CFM103" s="224"/>
      <c r="CFN103" s="224"/>
      <c r="CFO103" s="224"/>
      <c r="CFP103" s="224"/>
      <c r="CFQ103" s="223" t="s">
        <v>1344</v>
      </c>
      <c r="CFR103" s="224"/>
      <c r="CFS103" s="224"/>
      <c r="CFT103" s="224"/>
      <c r="CFU103" s="224"/>
      <c r="CFV103" s="224"/>
      <c r="CFW103" s="224"/>
      <c r="CFX103" s="224"/>
      <c r="CFY103" s="223" t="s">
        <v>1344</v>
      </c>
      <c r="CFZ103" s="224"/>
      <c r="CGA103" s="224"/>
      <c r="CGB103" s="224"/>
      <c r="CGC103" s="224"/>
      <c r="CGD103" s="224"/>
      <c r="CGE103" s="224"/>
      <c r="CGF103" s="224"/>
      <c r="CGG103" s="223" t="s">
        <v>1344</v>
      </c>
      <c r="CGH103" s="224"/>
      <c r="CGI103" s="224"/>
      <c r="CGJ103" s="224"/>
      <c r="CGK103" s="224"/>
      <c r="CGL103" s="224"/>
      <c r="CGM103" s="224"/>
      <c r="CGN103" s="224"/>
      <c r="CGO103" s="223" t="s">
        <v>1344</v>
      </c>
      <c r="CGP103" s="224"/>
      <c r="CGQ103" s="224"/>
      <c r="CGR103" s="224"/>
      <c r="CGS103" s="224"/>
      <c r="CGT103" s="224"/>
      <c r="CGU103" s="224"/>
      <c r="CGV103" s="224"/>
      <c r="CGW103" s="223" t="s">
        <v>1344</v>
      </c>
      <c r="CGX103" s="224"/>
      <c r="CGY103" s="224"/>
      <c r="CGZ103" s="224"/>
      <c r="CHA103" s="224"/>
      <c r="CHB103" s="224"/>
      <c r="CHC103" s="224"/>
      <c r="CHD103" s="224"/>
      <c r="CHE103" s="223" t="s">
        <v>1344</v>
      </c>
      <c r="CHF103" s="224"/>
      <c r="CHG103" s="224"/>
      <c r="CHH103" s="224"/>
      <c r="CHI103" s="224"/>
      <c r="CHJ103" s="224"/>
      <c r="CHK103" s="224"/>
      <c r="CHL103" s="224"/>
      <c r="CHM103" s="223" t="s">
        <v>1344</v>
      </c>
      <c r="CHN103" s="224"/>
      <c r="CHO103" s="224"/>
      <c r="CHP103" s="224"/>
      <c r="CHQ103" s="224"/>
      <c r="CHR103" s="224"/>
      <c r="CHS103" s="224"/>
      <c r="CHT103" s="224"/>
      <c r="CHU103" s="223" t="s">
        <v>1344</v>
      </c>
      <c r="CHV103" s="224"/>
      <c r="CHW103" s="224"/>
      <c r="CHX103" s="224"/>
      <c r="CHY103" s="224"/>
      <c r="CHZ103" s="224"/>
      <c r="CIA103" s="224"/>
      <c r="CIB103" s="224"/>
      <c r="CIC103" s="223" t="s">
        <v>1344</v>
      </c>
      <c r="CID103" s="224"/>
      <c r="CIE103" s="224"/>
      <c r="CIF103" s="224"/>
      <c r="CIG103" s="224"/>
      <c r="CIH103" s="224"/>
      <c r="CII103" s="224"/>
      <c r="CIJ103" s="224"/>
      <c r="CIK103" s="223" t="s">
        <v>1344</v>
      </c>
      <c r="CIL103" s="224"/>
      <c r="CIM103" s="224"/>
      <c r="CIN103" s="224"/>
      <c r="CIO103" s="224"/>
      <c r="CIP103" s="224"/>
      <c r="CIQ103" s="224"/>
      <c r="CIR103" s="224"/>
      <c r="CIS103" s="223" t="s">
        <v>1344</v>
      </c>
      <c r="CIT103" s="224"/>
      <c r="CIU103" s="224"/>
      <c r="CIV103" s="224"/>
      <c r="CIW103" s="224"/>
      <c r="CIX103" s="224"/>
      <c r="CIY103" s="224"/>
      <c r="CIZ103" s="224"/>
      <c r="CJA103" s="223" t="s">
        <v>1344</v>
      </c>
      <c r="CJB103" s="224"/>
      <c r="CJC103" s="224"/>
      <c r="CJD103" s="224"/>
      <c r="CJE103" s="224"/>
      <c r="CJF103" s="224"/>
      <c r="CJG103" s="224"/>
      <c r="CJH103" s="224"/>
      <c r="CJI103" s="223" t="s">
        <v>1344</v>
      </c>
      <c r="CJJ103" s="224"/>
      <c r="CJK103" s="224"/>
      <c r="CJL103" s="224"/>
      <c r="CJM103" s="224"/>
      <c r="CJN103" s="224"/>
      <c r="CJO103" s="224"/>
      <c r="CJP103" s="224"/>
      <c r="CJQ103" s="223" t="s">
        <v>1344</v>
      </c>
      <c r="CJR103" s="224"/>
      <c r="CJS103" s="224"/>
      <c r="CJT103" s="224"/>
      <c r="CJU103" s="224"/>
      <c r="CJV103" s="224"/>
      <c r="CJW103" s="224"/>
      <c r="CJX103" s="224"/>
      <c r="CJY103" s="223" t="s">
        <v>1344</v>
      </c>
      <c r="CJZ103" s="224"/>
      <c r="CKA103" s="224"/>
      <c r="CKB103" s="224"/>
      <c r="CKC103" s="224"/>
      <c r="CKD103" s="224"/>
      <c r="CKE103" s="224"/>
      <c r="CKF103" s="224"/>
      <c r="CKG103" s="223" t="s">
        <v>1344</v>
      </c>
      <c r="CKH103" s="224"/>
      <c r="CKI103" s="224"/>
      <c r="CKJ103" s="224"/>
      <c r="CKK103" s="224"/>
      <c r="CKL103" s="224"/>
      <c r="CKM103" s="224"/>
      <c r="CKN103" s="224"/>
      <c r="CKO103" s="223" t="s">
        <v>1344</v>
      </c>
      <c r="CKP103" s="224"/>
      <c r="CKQ103" s="224"/>
      <c r="CKR103" s="224"/>
      <c r="CKS103" s="224"/>
      <c r="CKT103" s="224"/>
      <c r="CKU103" s="224"/>
      <c r="CKV103" s="224"/>
      <c r="CKW103" s="223" t="s">
        <v>1344</v>
      </c>
      <c r="CKX103" s="224"/>
      <c r="CKY103" s="224"/>
      <c r="CKZ103" s="224"/>
      <c r="CLA103" s="224"/>
      <c r="CLB103" s="224"/>
      <c r="CLC103" s="224"/>
      <c r="CLD103" s="224"/>
      <c r="CLE103" s="223" t="s">
        <v>1344</v>
      </c>
      <c r="CLF103" s="224"/>
      <c r="CLG103" s="224"/>
      <c r="CLH103" s="224"/>
      <c r="CLI103" s="224"/>
      <c r="CLJ103" s="224"/>
      <c r="CLK103" s="224"/>
      <c r="CLL103" s="224"/>
      <c r="CLM103" s="223" t="s">
        <v>1344</v>
      </c>
      <c r="CLN103" s="224"/>
      <c r="CLO103" s="224"/>
      <c r="CLP103" s="224"/>
      <c r="CLQ103" s="224"/>
      <c r="CLR103" s="224"/>
      <c r="CLS103" s="224"/>
      <c r="CLT103" s="224"/>
      <c r="CLU103" s="223" t="s">
        <v>1344</v>
      </c>
      <c r="CLV103" s="224"/>
      <c r="CLW103" s="224"/>
      <c r="CLX103" s="224"/>
      <c r="CLY103" s="224"/>
      <c r="CLZ103" s="224"/>
      <c r="CMA103" s="224"/>
      <c r="CMB103" s="224"/>
      <c r="CMC103" s="223" t="s">
        <v>1344</v>
      </c>
      <c r="CMD103" s="224"/>
      <c r="CME103" s="224"/>
      <c r="CMF103" s="224"/>
      <c r="CMG103" s="224"/>
      <c r="CMH103" s="224"/>
      <c r="CMI103" s="224"/>
      <c r="CMJ103" s="224"/>
      <c r="CMK103" s="223" t="s">
        <v>1344</v>
      </c>
      <c r="CML103" s="224"/>
      <c r="CMM103" s="224"/>
      <c r="CMN103" s="224"/>
      <c r="CMO103" s="224"/>
      <c r="CMP103" s="224"/>
      <c r="CMQ103" s="224"/>
      <c r="CMR103" s="224"/>
      <c r="CMS103" s="223" t="s">
        <v>1344</v>
      </c>
      <c r="CMT103" s="224"/>
      <c r="CMU103" s="224"/>
      <c r="CMV103" s="224"/>
      <c r="CMW103" s="224"/>
      <c r="CMX103" s="224"/>
      <c r="CMY103" s="224"/>
      <c r="CMZ103" s="224"/>
      <c r="CNA103" s="223" t="s">
        <v>1344</v>
      </c>
      <c r="CNB103" s="224"/>
      <c r="CNC103" s="224"/>
      <c r="CND103" s="224"/>
      <c r="CNE103" s="224"/>
      <c r="CNF103" s="224"/>
      <c r="CNG103" s="224"/>
      <c r="CNH103" s="224"/>
      <c r="CNI103" s="223" t="s">
        <v>1344</v>
      </c>
      <c r="CNJ103" s="224"/>
      <c r="CNK103" s="224"/>
      <c r="CNL103" s="224"/>
      <c r="CNM103" s="224"/>
      <c r="CNN103" s="224"/>
      <c r="CNO103" s="224"/>
      <c r="CNP103" s="224"/>
      <c r="CNQ103" s="223" t="s">
        <v>1344</v>
      </c>
      <c r="CNR103" s="224"/>
      <c r="CNS103" s="224"/>
      <c r="CNT103" s="224"/>
      <c r="CNU103" s="224"/>
      <c r="CNV103" s="224"/>
      <c r="CNW103" s="224"/>
      <c r="CNX103" s="224"/>
      <c r="CNY103" s="223" t="s">
        <v>1344</v>
      </c>
      <c r="CNZ103" s="224"/>
      <c r="COA103" s="224"/>
      <c r="COB103" s="224"/>
      <c r="COC103" s="224"/>
      <c r="COD103" s="224"/>
      <c r="COE103" s="224"/>
      <c r="COF103" s="224"/>
      <c r="COG103" s="223" t="s">
        <v>1344</v>
      </c>
      <c r="COH103" s="224"/>
      <c r="COI103" s="224"/>
      <c r="COJ103" s="224"/>
      <c r="COK103" s="224"/>
      <c r="COL103" s="224"/>
      <c r="COM103" s="224"/>
      <c r="CON103" s="224"/>
      <c r="COO103" s="223" t="s">
        <v>1344</v>
      </c>
      <c r="COP103" s="224"/>
      <c r="COQ103" s="224"/>
      <c r="COR103" s="224"/>
      <c r="COS103" s="224"/>
      <c r="COT103" s="224"/>
      <c r="COU103" s="224"/>
      <c r="COV103" s="224"/>
      <c r="COW103" s="223" t="s">
        <v>1344</v>
      </c>
      <c r="COX103" s="224"/>
      <c r="COY103" s="224"/>
      <c r="COZ103" s="224"/>
      <c r="CPA103" s="224"/>
      <c r="CPB103" s="224"/>
      <c r="CPC103" s="224"/>
      <c r="CPD103" s="224"/>
      <c r="CPE103" s="223" t="s">
        <v>1344</v>
      </c>
      <c r="CPF103" s="224"/>
      <c r="CPG103" s="224"/>
      <c r="CPH103" s="224"/>
      <c r="CPI103" s="224"/>
      <c r="CPJ103" s="224"/>
      <c r="CPK103" s="224"/>
      <c r="CPL103" s="224"/>
      <c r="CPM103" s="223" t="s">
        <v>1344</v>
      </c>
      <c r="CPN103" s="224"/>
      <c r="CPO103" s="224"/>
      <c r="CPP103" s="224"/>
      <c r="CPQ103" s="224"/>
      <c r="CPR103" s="224"/>
      <c r="CPS103" s="224"/>
      <c r="CPT103" s="224"/>
      <c r="CPU103" s="223" t="s">
        <v>1344</v>
      </c>
      <c r="CPV103" s="224"/>
      <c r="CPW103" s="224"/>
      <c r="CPX103" s="224"/>
      <c r="CPY103" s="224"/>
      <c r="CPZ103" s="224"/>
      <c r="CQA103" s="224"/>
      <c r="CQB103" s="224"/>
      <c r="CQC103" s="223" t="s">
        <v>1344</v>
      </c>
      <c r="CQD103" s="224"/>
      <c r="CQE103" s="224"/>
      <c r="CQF103" s="224"/>
      <c r="CQG103" s="224"/>
      <c r="CQH103" s="224"/>
      <c r="CQI103" s="224"/>
      <c r="CQJ103" s="224"/>
      <c r="CQK103" s="223" t="s">
        <v>1344</v>
      </c>
      <c r="CQL103" s="224"/>
      <c r="CQM103" s="224"/>
      <c r="CQN103" s="224"/>
      <c r="CQO103" s="224"/>
      <c r="CQP103" s="224"/>
      <c r="CQQ103" s="224"/>
      <c r="CQR103" s="224"/>
      <c r="CQS103" s="223" t="s">
        <v>1344</v>
      </c>
      <c r="CQT103" s="224"/>
      <c r="CQU103" s="224"/>
      <c r="CQV103" s="224"/>
      <c r="CQW103" s="224"/>
      <c r="CQX103" s="224"/>
      <c r="CQY103" s="224"/>
      <c r="CQZ103" s="224"/>
      <c r="CRA103" s="223" t="s">
        <v>1344</v>
      </c>
      <c r="CRB103" s="224"/>
      <c r="CRC103" s="224"/>
      <c r="CRD103" s="224"/>
      <c r="CRE103" s="224"/>
      <c r="CRF103" s="224"/>
      <c r="CRG103" s="224"/>
      <c r="CRH103" s="224"/>
      <c r="CRI103" s="223" t="s">
        <v>1344</v>
      </c>
      <c r="CRJ103" s="224"/>
      <c r="CRK103" s="224"/>
      <c r="CRL103" s="224"/>
      <c r="CRM103" s="224"/>
      <c r="CRN103" s="224"/>
      <c r="CRO103" s="224"/>
      <c r="CRP103" s="224"/>
      <c r="CRQ103" s="223" t="s">
        <v>1344</v>
      </c>
      <c r="CRR103" s="224"/>
      <c r="CRS103" s="224"/>
      <c r="CRT103" s="224"/>
      <c r="CRU103" s="224"/>
      <c r="CRV103" s="224"/>
      <c r="CRW103" s="224"/>
      <c r="CRX103" s="224"/>
      <c r="CRY103" s="223" t="s">
        <v>1344</v>
      </c>
      <c r="CRZ103" s="224"/>
      <c r="CSA103" s="224"/>
      <c r="CSB103" s="224"/>
      <c r="CSC103" s="224"/>
      <c r="CSD103" s="224"/>
      <c r="CSE103" s="224"/>
      <c r="CSF103" s="224"/>
      <c r="CSG103" s="223" t="s">
        <v>1344</v>
      </c>
      <c r="CSH103" s="224"/>
      <c r="CSI103" s="224"/>
      <c r="CSJ103" s="224"/>
      <c r="CSK103" s="224"/>
      <c r="CSL103" s="224"/>
      <c r="CSM103" s="224"/>
      <c r="CSN103" s="224"/>
      <c r="CSO103" s="223" t="s">
        <v>1344</v>
      </c>
      <c r="CSP103" s="224"/>
      <c r="CSQ103" s="224"/>
      <c r="CSR103" s="224"/>
      <c r="CSS103" s="224"/>
      <c r="CST103" s="224"/>
      <c r="CSU103" s="224"/>
      <c r="CSV103" s="224"/>
      <c r="CSW103" s="223" t="s">
        <v>1344</v>
      </c>
      <c r="CSX103" s="224"/>
      <c r="CSY103" s="224"/>
      <c r="CSZ103" s="224"/>
      <c r="CTA103" s="224"/>
      <c r="CTB103" s="224"/>
      <c r="CTC103" s="224"/>
      <c r="CTD103" s="224"/>
      <c r="CTE103" s="223" t="s">
        <v>1344</v>
      </c>
      <c r="CTF103" s="224"/>
      <c r="CTG103" s="224"/>
      <c r="CTH103" s="224"/>
      <c r="CTI103" s="224"/>
      <c r="CTJ103" s="224"/>
      <c r="CTK103" s="224"/>
      <c r="CTL103" s="224"/>
      <c r="CTM103" s="223" t="s">
        <v>1344</v>
      </c>
      <c r="CTN103" s="224"/>
      <c r="CTO103" s="224"/>
      <c r="CTP103" s="224"/>
      <c r="CTQ103" s="224"/>
      <c r="CTR103" s="224"/>
      <c r="CTS103" s="224"/>
      <c r="CTT103" s="224"/>
      <c r="CTU103" s="223" t="s">
        <v>1344</v>
      </c>
      <c r="CTV103" s="224"/>
      <c r="CTW103" s="224"/>
      <c r="CTX103" s="224"/>
      <c r="CTY103" s="224"/>
      <c r="CTZ103" s="224"/>
      <c r="CUA103" s="224"/>
      <c r="CUB103" s="224"/>
      <c r="CUC103" s="223" t="s">
        <v>1344</v>
      </c>
      <c r="CUD103" s="224"/>
      <c r="CUE103" s="224"/>
      <c r="CUF103" s="224"/>
      <c r="CUG103" s="224"/>
      <c r="CUH103" s="224"/>
      <c r="CUI103" s="224"/>
      <c r="CUJ103" s="224"/>
      <c r="CUK103" s="223" t="s">
        <v>1344</v>
      </c>
      <c r="CUL103" s="224"/>
      <c r="CUM103" s="224"/>
      <c r="CUN103" s="224"/>
      <c r="CUO103" s="224"/>
      <c r="CUP103" s="224"/>
      <c r="CUQ103" s="224"/>
      <c r="CUR103" s="224"/>
      <c r="CUS103" s="223" t="s">
        <v>1344</v>
      </c>
      <c r="CUT103" s="224"/>
      <c r="CUU103" s="224"/>
      <c r="CUV103" s="224"/>
      <c r="CUW103" s="224"/>
      <c r="CUX103" s="224"/>
      <c r="CUY103" s="224"/>
      <c r="CUZ103" s="224"/>
      <c r="CVA103" s="223" t="s">
        <v>1344</v>
      </c>
      <c r="CVB103" s="224"/>
      <c r="CVC103" s="224"/>
      <c r="CVD103" s="224"/>
      <c r="CVE103" s="224"/>
      <c r="CVF103" s="224"/>
      <c r="CVG103" s="224"/>
      <c r="CVH103" s="224"/>
      <c r="CVI103" s="223" t="s">
        <v>1344</v>
      </c>
      <c r="CVJ103" s="224"/>
      <c r="CVK103" s="224"/>
      <c r="CVL103" s="224"/>
      <c r="CVM103" s="224"/>
      <c r="CVN103" s="224"/>
      <c r="CVO103" s="224"/>
      <c r="CVP103" s="224"/>
      <c r="CVQ103" s="223" t="s">
        <v>1344</v>
      </c>
      <c r="CVR103" s="224"/>
      <c r="CVS103" s="224"/>
      <c r="CVT103" s="224"/>
      <c r="CVU103" s="224"/>
      <c r="CVV103" s="224"/>
      <c r="CVW103" s="224"/>
      <c r="CVX103" s="224"/>
      <c r="CVY103" s="223" t="s">
        <v>1344</v>
      </c>
      <c r="CVZ103" s="224"/>
      <c r="CWA103" s="224"/>
      <c r="CWB103" s="224"/>
      <c r="CWC103" s="224"/>
      <c r="CWD103" s="224"/>
      <c r="CWE103" s="224"/>
      <c r="CWF103" s="224"/>
      <c r="CWG103" s="223" t="s">
        <v>1344</v>
      </c>
      <c r="CWH103" s="224"/>
      <c r="CWI103" s="224"/>
      <c r="CWJ103" s="224"/>
      <c r="CWK103" s="224"/>
      <c r="CWL103" s="224"/>
      <c r="CWM103" s="224"/>
      <c r="CWN103" s="224"/>
      <c r="CWO103" s="223" t="s">
        <v>1344</v>
      </c>
      <c r="CWP103" s="224"/>
      <c r="CWQ103" s="224"/>
      <c r="CWR103" s="224"/>
      <c r="CWS103" s="224"/>
      <c r="CWT103" s="224"/>
      <c r="CWU103" s="224"/>
      <c r="CWV103" s="224"/>
      <c r="CWW103" s="223" t="s">
        <v>1344</v>
      </c>
      <c r="CWX103" s="224"/>
      <c r="CWY103" s="224"/>
      <c r="CWZ103" s="224"/>
      <c r="CXA103" s="224"/>
      <c r="CXB103" s="224"/>
      <c r="CXC103" s="224"/>
      <c r="CXD103" s="224"/>
      <c r="CXE103" s="223" t="s">
        <v>1344</v>
      </c>
      <c r="CXF103" s="224"/>
      <c r="CXG103" s="224"/>
      <c r="CXH103" s="224"/>
      <c r="CXI103" s="224"/>
      <c r="CXJ103" s="224"/>
      <c r="CXK103" s="224"/>
      <c r="CXL103" s="224"/>
      <c r="CXM103" s="223" t="s">
        <v>1344</v>
      </c>
      <c r="CXN103" s="224"/>
      <c r="CXO103" s="224"/>
      <c r="CXP103" s="224"/>
      <c r="CXQ103" s="224"/>
      <c r="CXR103" s="224"/>
      <c r="CXS103" s="224"/>
      <c r="CXT103" s="224"/>
      <c r="CXU103" s="223" t="s">
        <v>1344</v>
      </c>
      <c r="CXV103" s="224"/>
      <c r="CXW103" s="224"/>
      <c r="CXX103" s="224"/>
      <c r="CXY103" s="224"/>
      <c r="CXZ103" s="224"/>
      <c r="CYA103" s="224"/>
      <c r="CYB103" s="224"/>
      <c r="CYC103" s="223" t="s">
        <v>1344</v>
      </c>
      <c r="CYD103" s="224"/>
      <c r="CYE103" s="224"/>
      <c r="CYF103" s="224"/>
      <c r="CYG103" s="224"/>
      <c r="CYH103" s="224"/>
      <c r="CYI103" s="224"/>
      <c r="CYJ103" s="224"/>
      <c r="CYK103" s="223" t="s">
        <v>1344</v>
      </c>
      <c r="CYL103" s="224"/>
      <c r="CYM103" s="224"/>
      <c r="CYN103" s="224"/>
      <c r="CYO103" s="224"/>
      <c r="CYP103" s="224"/>
      <c r="CYQ103" s="224"/>
      <c r="CYR103" s="224"/>
      <c r="CYS103" s="223" t="s">
        <v>1344</v>
      </c>
      <c r="CYT103" s="224"/>
      <c r="CYU103" s="224"/>
      <c r="CYV103" s="224"/>
      <c r="CYW103" s="224"/>
      <c r="CYX103" s="224"/>
      <c r="CYY103" s="224"/>
      <c r="CYZ103" s="224"/>
      <c r="CZA103" s="223" t="s">
        <v>1344</v>
      </c>
      <c r="CZB103" s="224"/>
      <c r="CZC103" s="224"/>
      <c r="CZD103" s="224"/>
      <c r="CZE103" s="224"/>
      <c r="CZF103" s="224"/>
      <c r="CZG103" s="224"/>
      <c r="CZH103" s="224"/>
      <c r="CZI103" s="223" t="s">
        <v>1344</v>
      </c>
      <c r="CZJ103" s="224"/>
      <c r="CZK103" s="224"/>
      <c r="CZL103" s="224"/>
      <c r="CZM103" s="224"/>
      <c r="CZN103" s="224"/>
      <c r="CZO103" s="224"/>
      <c r="CZP103" s="224"/>
      <c r="CZQ103" s="223" t="s">
        <v>1344</v>
      </c>
      <c r="CZR103" s="224"/>
      <c r="CZS103" s="224"/>
      <c r="CZT103" s="224"/>
      <c r="CZU103" s="224"/>
      <c r="CZV103" s="224"/>
      <c r="CZW103" s="224"/>
      <c r="CZX103" s="224"/>
      <c r="CZY103" s="223" t="s">
        <v>1344</v>
      </c>
      <c r="CZZ103" s="224"/>
      <c r="DAA103" s="224"/>
      <c r="DAB103" s="224"/>
      <c r="DAC103" s="224"/>
      <c r="DAD103" s="224"/>
      <c r="DAE103" s="224"/>
      <c r="DAF103" s="224"/>
      <c r="DAG103" s="223" t="s">
        <v>1344</v>
      </c>
      <c r="DAH103" s="224"/>
      <c r="DAI103" s="224"/>
      <c r="DAJ103" s="224"/>
      <c r="DAK103" s="224"/>
      <c r="DAL103" s="224"/>
      <c r="DAM103" s="224"/>
      <c r="DAN103" s="224"/>
      <c r="DAO103" s="223" t="s">
        <v>1344</v>
      </c>
      <c r="DAP103" s="224"/>
      <c r="DAQ103" s="224"/>
      <c r="DAR103" s="224"/>
      <c r="DAS103" s="224"/>
      <c r="DAT103" s="224"/>
      <c r="DAU103" s="224"/>
      <c r="DAV103" s="224"/>
      <c r="DAW103" s="223" t="s">
        <v>1344</v>
      </c>
      <c r="DAX103" s="224"/>
      <c r="DAY103" s="224"/>
      <c r="DAZ103" s="224"/>
      <c r="DBA103" s="224"/>
      <c r="DBB103" s="224"/>
      <c r="DBC103" s="224"/>
      <c r="DBD103" s="224"/>
      <c r="DBE103" s="223" t="s">
        <v>1344</v>
      </c>
      <c r="DBF103" s="224"/>
      <c r="DBG103" s="224"/>
      <c r="DBH103" s="224"/>
      <c r="DBI103" s="224"/>
      <c r="DBJ103" s="224"/>
      <c r="DBK103" s="224"/>
      <c r="DBL103" s="224"/>
      <c r="DBM103" s="223" t="s">
        <v>1344</v>
      </c>
      <c r="DBN103" s="224"/>
      <c r="DBO103" s="224"/>
      <c r="DBP103" s="224"/>
      <c r="DBQ103" s="224"/>
      <c r="DBR103" s="224"/>
      <c r="DBS103" s="224"/>
      <c r="DBT103" s="224"/>
      <c r="DBU103" s="223" t="s">
        <v>1344</v>
      </c>
      <c r="DBV103" s="224"/>
      <c r="DBW103" s="224"/>
      <c r="DBX103" s="224"/>
      <c r="DBY103" s="224"/>
      <c r="DBZ103" s="224"/>
      <c r="DCA103" s="224"/>
      <c r="DCB103" s="224"/>
      <c r="DCC103" s="223" t="s">
        <v>1344</v>
      </c>
      <c r="DCD103" s="224"/>
      <c r="DCE103" s="224"/>
      <c r="DCF103" s="224"/>
      <c r="DCG103" s="224"/>
      <c r="DCH103" s="224"/>
      <c r="DCI103" s="224"/>
      <c r="DCJ103" s="224"/>
      <c r="DCK103" s="223" t="s">
        <v>1344</v>
      </c>
      <c r="DCL103" s="224"/>
      <c r="DCM103" s="224"/>
      <c r="DCN103" s="224"/>
      <c r="DCO103" s="224"/>
      <c r="DCP103" s="224"/>
      <c r="DCQ103" s="224"/>
      <c r="DCR103" s="224"/>
      <c r="DCS103" s="223" t="s">
        <v>1344</v>
      </c>
      <c r="DCT103" s="224"/>
      <c r="DCU103" s="224"/>
      <c r="DCV103" s="224"/>
      <c r="DCW103" s="224"/>
      <c r="DCX103" s="224"/>
      <c r="DCY103" s="224"/>
      <c r="DCZ103" s="224"/>
      <c r="DDA103" s="223" t="s">
        <v>1344</v>
      </c>
      <c r="DDB103" s="224"/>
      <c r="DDC103" s="224"/>
      <c r="DDD103" s="224"/>
      <c r="DDE103" s="224"/>
      <c r="DDF103" s="224"/>
      <c r="DDG103" s="224"/>
      <c r="DDH103" s="224"/>
      <c r="DDI103" s="223" t="s">
        <v>1344</v>
      </c>
      <c r="DDJ103" s="224"/>
      <c r="DDK103" s="224"/>
      <c r="DDL103" s="224"/>
      <c r="DDM103" s="224"/>
      <c r="DDN103" s="224"/>
      <c r="DDO103" s="224"/>
      <c r="DDP103" s="224"/>
      <c r="DDQ103" s="223" t="s">
        <v>1344</v>
      </c>
      <c r="DDR103" s="224"/>
      <c r="DDS103" s="224"/>
      <c r="DDT103" s="224"/>
      <c r="DDU103" s="224"/>
      <c r="DDV103" s="224"/>
      <c r="DDW103" s="224"/>
      <c r="DDX103" s="224"/>
      <c r="DDY103" s="223" t="s">
        <v>1344</v>
      </c>
      <c r="DDZ103" s="224"/>
      <c r="DEA103" s="224"/>
      <c r="DEB103" s="224"/>
      <c r="DEC103" s="224"/>
      <c r="DED103" s="224"/>
      <c r="DEE103" s="224"/>
      <c r="DEF103" s="224"/>
      <c r="DEG103" s="223" t="s">
        <v>1344</v>
      </c>
      <c r="DEH103" s="224"/>
      <c r="DEI103" s="224"/>
      <c r="DEJ103" s="224"/>
      <c r="DEK103" s="224"/>
      <c r="DEL103" s="224"/>
      <c r="DEM103" s="224"/>
      <c r="DEN103" s="224"/>
      <c r="DEO103" s="223" t="s">
        <v>1344</v>
      </c>
      <c r="DEP103" s="224"/>
      <c r="DEQ103" s="224"/>
      <c r="DER103" s="224"/>
      <c r="DES103" s="224"/>
      <c r="DET103" s="224"/>
      <c r="DEU103" s="224"/>
      <c r="DEV103" s="224"/>
      <c r="DEW103" s="223" t="s">
        <v>1344</v>
      </c>
      <c r="DEX103" s="224"/>
      <c r="DEY103" s="224"/>
      <c r="DEZ103" s="224"/>
      <c r="DFA103" s="224"/>
      <c r="DFB103" s="224"/>
      <c r="DFC103" s="224"/>
      <c r="DFD103" s="224"/>
      <c r="DFE103" s="223" t="s">
        <v>1344</v>
      </c>
      <c r="DFF103" s="224"/>
      <c r="DFG103" s="224"/>
      <c r="DFH103" s="224"/>
      <c r="DFI103" s="224"/>
      <c r="DFJ103" s="224"/>
      <c r="DFK103" s="224"/>
      <c r="DFL103" s="224"/>
      <c r="DFM103" s="223" t="s">
        <v>1344</v>
      </c>
      <c r="DFN103" s="224"/>
      <c r="DFO103" s="224"/>
      <c r="DFP103" s="224"/>
      <c r="DFQ103" s="224"/>
      <c r="DFR103" s="224"/>
      <c r="DFS103" s="224"/>
      <c r="DFT103" s="224"/>
      <c r="DFU103" s="223" t="s">
        <v>1344</v>
      </c>
      <c r="DFV103" s="224"/>
      <c r="DFW103" s="224"/>
      <c r="DFX103" s="224"/>
      <c r="DFY103" s="224"/>
      <c r="DFZ103" s="224"/>
      <c r="DGA103" s="224"/>
      <c r="DGB103" s="224"/>
      <c r="DGC103" s="223" t="s">
        <v>1344</v>
      </c>
      <c r="DGD103" s="224"/>
      <c r="DGE103" s="224"/>
      <c r="DGF103" s="224"/>
      <c r="DGG103" s="224"/>
      <c r="DGH103" s="224"/>
      <c r="DGI103" s="224"/>
      <c r="DGJ103" s="224"/>
      <c r="DGK103" s="223" t="s">
        <v>1344</v>
      </c>
      <c r="DGL103" s="224"/>
      <c r="DGM103" s="224"/>
      <c r="DGN103" s="224"/>
      <c r="DGO103" s="224"/>
      <c r="DGP103" s="224"/>
      <c r="DGQ103" s="224"/>
      <c r="DGR103" s="224"/>
      <c r="DGS103" s="223" t="s">
        <v>1344</v>
      </c>
      <c r="DGT103" s="224"/>
      <c r="DGU103" s="224"/>
      <c r="DGV103" s="224"/>
      <c r="DGW103" s="224"/>
      <c r="DGX103" s="224"/>
      <c r="DGY103" s="224"/>
      <c r="DGZ103" s="224"/>
      <c r="DHA103" s="223" t="s">
        <v>1344</v>
      </c>
      <c r="DHB103" s="224"/>
      <c r="DHC103" s="224"/>
      <c r="DHD103" s="224"/>
      <c r="DHE103" s="224"/>
      <c r="DHF103" s="224"/>
      <c r="DHG103" s="224"/>
      <c r="DHH103" s="224"/>
      <c r="DHI103" s="223" t="s">
        <v>1344</v>
      </c>
      <c r="DHJ103" s="224"/>
      <c r="DHK103" s="224"/>
      <c r="DHL103" s="224"/>
      <c r="DHM103" s="224"/>
      <c r="DHN103" s="224"/>
      <c r="DHO103" s="224"/>
      <c r="DHP103" s="224"/>
      <c r="DHQ103" s="223" t="s">
        <v>1344</v>
      </c>
      <c r="DHR103" s="224"/>
      <c r="DHS103" s="224"/>
      <c r="DHT103" s="224"/>
      <c r="DHU103" s="224"/>
      <c r="DHV103" s="224"/>
      <c r="DHW103" s="224"/>
      <c r="DHX103" s="224"/>
      <c r="DHY103" s="223" t="s">
        <v>1344</v>
      </c>
      <c r="DHZ103" s="224"/>
      <c r="DIA103" s="224"/>
      <c r="DIB103" s="224"/>
      <c r="DIC103" s="224"/>
      <c r="DID103" s="224"/>
      <c r="DIE103" s="224"/>
      <c r="DIF103" s="224"/>
      <c r="DIG103" s="223" t="s">
        <v>1344</v>
      </c>
      <c r="DIH103" s="224"/>
      <c r="DII103" s="224"/>
      <c r="DIJ103" s="224"/>
      <c r="DIK103" s="224"/>
      <c r="DIL103" s="224"/>
      <c r="DIM103" s="224"/>
      <c r="DIN103" s="224"/>
      <c r="DIO103" s="223" t="s">
        <v>1344</v>
      </c>
      <c r="DIP103" s="224"/>
      <c r="DIQ103" s="224"/>
      <c r="DIR103" s="224"/>
      <c r="DIS103" s="224"/>
      <c r="DIT103" s="224"/>
      <c r="DIU103" s="224"/>
      <c r="DIV103" s="224"/>
      <c r="DIW103" s="223" t="s">
        <v>1344</v>
      </c>
      <c r="DIX103" s="224"/>
      <c r="DIY103" s="224"/>
      <c r="DIZ103" s="224"/>
      <c r="DJA103" s="224"/>
      <c r="DJB103" s="224"/>
      <c r="DJC103" s="224"/>
      <c r="DJD103" s="224"/>
      <c r="DJE103" s="223" t="s">
        <v>1344</v>
      </c>
      <c r="DJF103" s="224"/>
      <c r="DJG103" s="224"/>
      <c r="DJH103" s="224"/>
      <c r="DJI103" s="224"/>
      <c r="DJJ103" s="224"/>
      <c r="DJK103" s="224"/>
      <c r="DJL103" s="224"/>
      <c r="DJM103" s="223" t="s">
        <v>1344</v>
      </c>
      <c r="DJN103" s="224"/>
      <c r="DJO103" s="224"/>
      <c r="DJP103" s="224"/>
      <c r="DJQ103" s="224"/>
      <c r="DJR103" s="224"/>
      <c r="DJS103" s="224"/>
      <c r="DJT103" s="224"/>
      <c r="DJU103" s="223" t="s">
        <v>1344</v>
      </c>
      <c r="DJV103" s="224"/>
      <c r="DJW103" s="224"/>
      <c r="DJX103" s="224"/>
      <c r="DJY103" s="224"/>
      <c r="DJZ103" s="224"/>
      <c r="DKA103" s="224"/>
      <c r="DKB103" s="224"/>
      <c r="DKC103" s="223" t="s">
        <v>1344</v>
      </c>
      <c r="DKD103" s="224"/>
      <c r="DKE103" s="224"/>
      <c r="DKF103" s="224"/>
      <c r="DKG103" s="224"/>
      <c r="DKH103" s="224"/>
      <c r="DKI103" s="224"/>
      <c r="DKJ103" s="224"/>
      <c r="DKK103" s="223" t="s">
        <v>1344</v>
      </c>
      <c r="DKL103" s="224"/>
      <c r="DKM103" s="224"/>
      <c r="DKN103" s="224"/>
      <c r="DKO103" s="224"/>
      <c r="DKP103" s="224"/>
      <c r="DKQ103" s="224"/>
      <c r="DKR103" s="224"/>
      <c r="DKS103" s="223" t="s">
        <v>1344</v>
      </c>
      <c r="DKT103" s="224"/>
      <c r="DKU103" s="224"/>
      <c r="DKV103" s="224"/>
      <c r="DKW103" s="224"/>
      <c r="DKX103" s="224"/>
      <c r="DKY103" s="224"/>
      <c r="DKZ103" s="224"/>
      <c r="DLA103" s="223" t="s">
        <v>1344</v>
      </c>
      <c r="DLB103" s="224"/>
      <c r="DLC103" s="224"/>
      <c r="DLD103" s="224"/>
      <c r="DLE103" s="224"/>
      <c r="DLF103" s="224"/>
      <c r="DLG103" s="224"/>
      <c r="DLH103" s="224"/>
      <c r="DLI103" s="223" t="s">
        <v>1344</v>
      </c>
      <c r="DLJ103" s="224"/>
      <c r="DLK103" s="224"/>
      <c r="DLL103" s="224"/>
      <c r="DLM103" s="224"/>
      <c r="DLN103" s="224"/>
      <c r="DLO103" s="224"/>
      <c r="DLP103" s="224"/>
      <c r="DLQ103" s="223" t="s">
        <v>1344</v>
      </c>
      <c r="DLR103" s="224"/>
      <c r="DLS103" s="224"/>
      <c r="DLT103" s="224"/>
      <c r="DLU103" s="224"/>
      <c r="DLV103" s="224"/>
      <c r="DLW103" s="224"/>
      <c r="DLX103" s="224"/>
      <c r="DLY103" s="223" t="s">
        <v>1344</v>
      </c>
      <c r="DLZ103" s="224"/>
      <c r="DMA103" s="224"/>
      <c r="DMB103" s="224"/>
      <c r="DMC103" s="224"/>
      <c r="DMD103" s="224"/>
      <c r="DME103" s="224"/>
      <c r="DMF103" s="224"/>
      <c r="DMG103" s="223" t="s">
        <v>1344</v>
      </c>
      <c r="DMH103" s="224"/>
      <c r="DMI103" s="224"/>
      <c r="DMJ103" s="224"/>
      <c r="DMK103" s="224"/>
      <c r="DML103" s="224"/>
      <c r="DMM103" s="224"/>
      <c r="DMN103" s="224"/>
      <c r="DMO103" s="223" t="s">
        <v>1344</v>
      </c>
      <c r="DMP103" s="224"/>
      <c r="DMQ103" s="224"/>
      <c r="DMR103" s="224"/>
      <c r="DMS103" s="224"/>
      <c r="DMT103" s="224"/>
      <c r="DMU103" s="224"/>
      <c r="DMV103" s="224"/>
      <c r="DMW103" s="223" t="s">
        <v>1344</v>
      </c>
      <c r="DMX103" s="224"/>
      <c r="DMY103" s="224"/>
      <c r="DMZ103" s="224"/>
      <c r="DNA103" s="224"/>
      <c r="DNB103" s="224"/>
      <c r="DNC103" s="224"/>
      <c r="DND103" s="224"/>
      <c r="DNE103" s="223" t="s">
        <v>1344</v>
      </c>
      <c r="DNF103" s="224"/>
      <c r="DNG103" s="224"/>
      <c r="DNH103" s="224"/>
      <c r="DNI103" s="224"/>
      <c r="DNJ103" s="224"/>
      <c r="DNK103" s="224"/>
      <c r="DNL103" s="224"/>
      <c r="DNM103" s="223" t="s">
        <v>1344</v>
      </c>
      <c r="DNN103" s="224"/>
      <c r="DNO103" s="224"/>
      <c r="DNP103" s="224"/>
      <c r="DNQ103" s="224"/>
      <c r="DNR103" s="224"/>
      <c r="DNS103" s="224"/>
      <c r="DNT103" s="224"/>
      <c r="DNU103" s="223" t="s">
        <v>1344</v>
      </c>
      <c r="DNV103" s="224"/>
      <c r="DNW103" s="224"/>
      <c r="DNX103" s="224"/>
      <c r="DNY103" s="224"/>
      <c r="DNZ103" s="224"/>
      <c r="DOA103" s="224"/>
      <c r="DOB103" s="224"/>
      <c r="DOC103" s="223" t="s">
        <v>1344</v>
      </c>
      <c r="DOD103" s="224"/>
      <c r="DOE103" s="224"/>
      <c r="DOF103" s="224"/>
      <c r="DOG103" s="224"/>
      <c r="DOH103" s="224"/>
      <c r="DOI103" s="224"/>
      <c r="DOJ103" s="224"/>
      <c r="DOK103" s="223" t="s">
        <v>1344</v>
      </c>
      <c r="DOL103" s="224"/>
      <c r="DOM103" s="224"/>
      <c r="DON103" s="224"/>
      <c r="DOO103" s="224"/>
      <c r="DOP103" s="224"/>
      <c r="DOQ103" s="224"/>
      <c r="DOR103" s="224"/>
      <c r="DOS103" s="223" t="s">
        <v>1344</v>
      </c>
      <c r="DOT103" s="224"/>
      <c r="DOU103" s="224"/>
      <c r="DOV103" s="224"/>
      <c r="DOW103" s="224"/>
      <c r="DOX103" s="224"/>
      <c r="DOY103" s="224"/>
      <c r="DOZ103" s="224"/>
      <c r="DPA103" s="223" t="s">
        <v>1344</v>
      </c>
      <c r="DPB103" s="224"/>
      <c r="DPC103" s="224"/>
      <c r="DPD103" s="224"/>
      <c r="DPE103" s="224"/>
      <c r="DPF103" s="224"/>
      <c r="DPG103" s="224"/>
      <c r="DPH103" s="224"/>
      <c r="DPI103" s="223" t="s">
        <v>1344</v>
      </c>
      <c r="DPJ103" s="224"/>
      <c r="DPK103" s="224"/>
      <c r="DPL103" s="224"/>
      <c r="DPM103" s="224"/>
      <c r="DPN103" s="224"/>
      <c r="DPO103" s="224"/>
      <c r="DPP103" s="224"/>
      <c r="DPQ103" s="223" t="s">
        <v>1344</v>
      </c>
      <c r="DPR103" s="224"/>
      <c r="DPS103" s="224"/>
      <c r="DPT103" s="224"/>
      <c r="DPU103" s="224"/>
      <c r="DPV103" s="224"/>
      <c r="DPW103" s="224"/>
      <c r="DPX103" s="224"/>
      <c r="DPY103" s="223" t="s">
        <v>1344</v>
      </c>
      <c r="DPZ103" s="224"/>
      <c r="DQA103" s="224"/>
      <c r="DQB103" s="224"/>
      <c r="DQC103" s="224"/>
      <c r="DQD103" s="224"/>
      <c r="DQE103" s="224"/>
      <c r="DQF103" s="224"/>
      <c r="DQG103" s="223" t="s">
        <v>1344</v>
      </c>
      <c r="DQH103" s="224"/>
      <c r="DQI103" s="224"/>
      <c r="DQJ103" s="224"/>
      <c r="DQK103" s="224"/>
      <c r="DQL103" s="224"/>
      <c r="DQM103" s="224"/>
      <c r="DQN103" s="224"/>
      <c r="DQO103" s="223" t="s">
        <v>1344</v>
      </c>
      <c r="DQP103" s="224"/>
      <c r="DQQ103" s="224"/>
      <c r="DQR103" s="224"/>
      <c r="DQS103" s="224"/>
      <c r="DQT103" s="224"/>
      <c r="DQU103" s="224"/>
      <c r="DQV103" s="224"/>
      <c r="DQW103" s="223" t="s">
        <v>1344</v>
      </c>
      <c r="DQX103" s="224"/>
      <c r="DQY103" s="224"/>
      <c r="DQZ103" s="224"/>
      <c r="DRA103" s="224"/>
      <c r="DRB103" s="224"/>
      <c r="DRC103" s="224"/>
      <c r="DRD103" s="224"/>
      <c r="DRE103" s="223" t="s">
        <v>1344</v>
      </c>
      <c r="DRF103" s="224"/>
      <c r="DRG103" s="224"/>
      <c r="DRH103" s="224"/>
      <c r="DRI103" s="224"/>
      <c r="DRJ103" s="224"/>
      <c r="DRK103" s="224"/>
      <c r="DRL103" s="224"/>
      <c r="DRM103" s="223" t="s">
        <v>1344</v>
      </c>
      <c r="DRN103" s="224"/>
      <c r="DRO103" s="224"/>
      <c r="DRP103" s="224"/>
      <c r="DRQ103" s="224"/>
      <c r="DRR103" s="224"/>
      <c r="DRS103" s="224"/>
      <c r="DRT103" s="224"/>
      <c r="DRU103" s="223" t="s">
        <v>1344</v>
      </c>
      <c r="DRV103" s="224"/>
      <c r="DRW103" s="224"/>
      <c r="DRX103" s="224"/>
      <c r="DRY103" s="224"/>
      <c r="DRZ103" s="224"/>
      <c r="DSA103" s="224"/>
      <c r="DSB103" s="224"/>
      <c r="DSC103" s="223" t="s">
        <v>1344</v>
      </c>
      <c r="DSD103" s="224"/>
      <c r="DSE103" s="224"/>
      <c r="DSF103" s="224"/>
      <c r="DSG103" s="224"/>
      <c r="DSH103" s="224"/>
      <c r="DSI103" s="224"/>
      <c r="DSJ103" s="224"/>
      <c r="DSK103" s="223" t="s">
        <v>1344</v>
      </c>
      <c r="DSL103" s="224"/>
      <c r="DSM103" s="224"/>
      <c r="DSN103" s="224"/>
      <c r="DSO103" s="224"/>
      <c r="DSP103" s="224"/>
      <c r="DSQ103" s="224"/>
      <c r="DSR103" s="224"/>
      <c r="DSS103" s="223" t="s">
        <v>1344</v>
      </c>
      <c r="DST103" s="224"/>
      <c r="DSU103" s="224"/>
      <c r="DSV103" s="224"/>
      <c r="DSW103" s="224"/>
      <c r="DSX103" s="224"/>
      <c r="DSY103" s="224"/>
      <c r="DSZ103" s="224"/>
      <c r="DTA103" s="223" t="s">
        <v>1344</v>
      </c>
      <c r="DTB103" s="224"/>
      <c r="DTC103" s="224"/>
      <c r="DTD103" s="224"/>
      <c r="DTE103" s="224"/>
      <c r="DTF103" s="224"/>
      <c r="DTG103" s="224"/>
      <c r="DTH103" s="224"/>
      <c r="DTI103" s="223" t="s">
        <v>1344</v>
      </c>
      <c r="DTJ103" s="224"/>
      <c r="DTK103" s="224"/>
      <c r="DTL103" s="224"/>
      <c r="DTM103" s="224"/>
      <c r="DTN103" s="224"/>
      <c r="DTO103" s="224"/>
      <c r="DTP103" s="224"/>
      <c r="DTQ103" s="223" t="s">
        <v>1344</v>
      </c>
      <c r="DTR103" s="224"/>
      <c r="DTS103" s="224"/>
      <c r="DTT103" s="224"/>
      <c r="DTU103" s="224"/>
      <c r="DTV103" s="224"/>
      <c r="DTW103" s="224"/>
      <c r="DTX103" s="224"/>
      <c r="DTY103" s="223" t="s">
        <v>1344</v>
      </c>
      <c r="DTZ103" s="224"/>
      <c r="DUA103" s="224"/>
      <c r="DUB103" s="224"/>
      <c r="DUC103" s="224"/>
      <c r="DUD103" s="224"/>
      <c r="DUE103" s="224"/>
      <c r="DUF103" s="224"/>
      <c r="DUG103" s="223" t="s">
        <v>1344</v>
      </c>
      <c r="DUH103" s="224"/>
      <c r="DUI103" s="224"/>
      <c r="DUJ103" s="224"/>
      <c r="DUK103" s="224"/>
      <c r="DUL103" s="224"/>
      <c r="DUM103" s="224"/>
      <c r="DUN103" s="224"/>
      <c r="DUO103" s="223" t="s">
        <v>1344</v>
      </c>
      <c r="DUP103" s="224"/>
      <c r="DUQ103" s="224"/>
      <c r="DUR103" s="224"/>
      <c r="DUS103" s="224"/>
      <c r="DUT103" s="224"/>
      <c r="DUU103" s="224"/>
      <c r="DUV103" s="224"/>
      <c r="DUW103" s="223" t="s">
        <v>1344</v>
      </c>
      <c r="DUX103" s="224"/>
      <c r="DUY103" s="224"/>
      <c r="DUZ103" s="224"/>
      <c r="DVA103" s="224"/>
      <c r="DVB103" s="224"/>
      <c r="DVC103" s="224"/>
      <c r="DVD103" s="224"/>
      <c r="DVE103" s="223" t="s">
        <v>1344</v>
      </c>
      <c r="DVF103" s="224"/>
      <c r="DVG103" s="224"/>
      <c r="DVH103" s="224"/>
      <c r="DVI103" s="224"/>
      <c r="DVJ103" s="224"/>
      <c r="DVK103" s="224"/>
      <c r="DVL103" s="224"/>
      <c r="DVM103" s="223" t="s">
        <v>1344</v>
      </c>
      <c r="DVN103" s="224"/>
      <c r="DVO103" s="224"/>
      <c r="DVP103" s="224"/>
      <c r="DVQ103" s="224"/>
      <c r="DVR103" s="224"/>
      <c r="DVS103" s="224"/>
      <c r="DVT103" s="224"/>
      <c r="DVU103" s="223" t="s">
        <v>1344</v>
      </c>
      <c r="DVV103" s="224"/>
      <c r="DVW103" s="224"/>
      <c r="DVX103" s="224"/>
      <c r="DVY103" s="224"/>
      <c r="DVZ103" s="224"/>
      <c r="DWA103" s="224"/>
      <c r="DWB103" s="224"/>
      <c r="DWC103" s="223" t="s">
        <v>1344</v>
      </c>
      <c r="DWD103" s="224"/>
      <c r="DWE103" s="224"/>
      <c r="DWF103" s="224"/>
      <c r="DWG103" s="224"/>
      <c r="DWH103" s="224"/>
      <c r="DWI103" s="224"/>
      <c r="DWJ103" s="224"/>
      <c r="DWK103" s="223" t="s">
        <v>1344</v>
      </c>
      <c r="DWL103" s="224"/>
      <c r="DWM103" s="224"/>
      <c r="DWN103" s="224"/>
      <c r="DWO103" s="224"/>
      <c r="DWP103" s="224"/>
      <c r="DWQ103" s="224"/>
      <c r="DWR103" s="224"/>
      <c r="DWS103" s="223" t="s">
        <v>1344</v>
      </c>
      <c r="DWT103" s="224"/>
      <c r="DWU103" s="224"/>
      <c r="DWV103" s="224"/>
      <c r="DWW103" s="224"/>
      <c r="DWX103" s="224"/>
      <c r="DWY103" s="224"/>
      <c r="DWZ103" s="224"/>
      <c r="DXA103" s="223" t="s">
        <v>1344</v>
      </c>
      <c r="DXB103" s="224"/>
      <c r="DXC103" s="224"/>
      <c r="DXD103" s="224"/>
      <c r="DXE103" s="224"/>
      <c r="DXF103" s="224"/>
      <c r="DXG103" s="224"/>
      <c r="DXH103" s="224"/>
      <c r="DXI103" s="223" t="s">
        <v>1344</v>
      </c>
      <c r="DXJ103" s="224"/>
      <c r="DXK103" s="224"/>
      <c r="DXL103" s="224"/>
      <c r="DXM103" s="224"/>
      <c r="DXN103" s="224"/>
      <c r="DXO103" s="224"/>
      <c r="DXP103" s="224"/>
      <c r="DXQ103" s="223" t="s">
        <v>1344</v>
      </c>
      <c r="DXR103" s="224"/>
      <c r="DXS103" s="224"/>
      <c r="DXT103" s="224"/>
      <c r="DXU103" s="224"/>
      <c r="DXV103" s="224"/>
      <c r="DXW103" s="224"/>
      <c r="DXX103" s="224"/>
      <c r="DXY103" s="223" t="s">
        <v>1344</v>
      </c>
      <c r="DXZ103" s="224"/>
      <c r="DYA103" s="224"/>
      <c r="DYB103" s="224"/>
      <c r="DYC103" s="224"/>
      <c r="DYD103" s="224"/>
      <c r="DYE103" s="224"/>
      <c r="DYF103" s="224"/>
      <c r="DYG103" s="223" t="s">
        <v>1344</v>
      </c>
      <c r="DYH103" s="224"/>
      <c r="DYI103" s="224"/>
      <c r="DYJ103" s="224"/>
      <c r="DYK103" s="224"/>
      <c r="DYL103" s="224"/>
      <c r="DYM103" s="224"/>
      <c r="DYN103" s="224"/>
      <c r="DYO103" s="223" t="s">
        <v>1344</v>
      </c>
      <c r="DYP103" s="224"/>
      <c r="DYQ103" s="224"/>
      <c r="DYR103" s="224"/>
      <c r="DYS103" s="224"/>
      <c r="DYT103" s="224"/>
      <c r="DYU103" s="224"/>
      <c r="DYV103" s="224"/>
      <c r="DYW103" s="223" t="s">
        <v>1344</v>
      </c>
      <c r="DYX103" s="224"/>
      <c r="DYY103" s="224"/>
      <c r="DYZ103" s="224"/>
      <c r="DZA103" s="224"/>
      <c r="DZB103" s="224"/>
      <c r="DZC103" s="224"/>
      <c r="DZD103" s="224"/>
      <c r="DZE103" s="223" t="s">
        <v>1344</v>
      </c>
      <c r="DZF103" s="224"/>
      <c r="DZG103" s="224"/>
      <c r="DZH103" s="224"/>
      <c r="DZI103" s="224"/>
      <c r="DZJ103" s="224"/>
      <c r="DZK103" s="224"/>
      <c r="DZL103" s="224"/>
      <c r="DZM103" s="223" t="s">
        <v>1344</v>
      </c>
      <c r="DZN103" s="224"/>
      <c r="DZO103" s="224"/>
      <c r="DZP103" s="224"/>
      <c r="DZQ103" s="224"/>
      <c r="DZR103" s="224"/>
      <c r="DZS103" s="224"/>
      <c r="DZT103" s="224"/>
      <c r="DZU103" s="223" t="s">
        <v>1344</v>
      </c>
      <c r="DZV103" s="224"/>
      <c r="DZW103" s="224"/>
      <c r="DZX103" s="224"/>
      <c r="DZY103" s="224"/>
      <c r="DZZ103" s="224"/>
      <c r="EAA103" s="224"/>
      <c r="EAB103" s="224"/>
      <c r="EAC103" s="223" t="s">
        <v>1344</v>
      </c>
      <c r="EAD103" s="224"/>
      <c r="EAE103" s="224"/>
      <c r="EAF103" s="224"/>
      <c r="EAG103" s="224"/>
      <c r="EAH103" s="224"/>
      <c r="EAI103" s="224"/>
      <c r="EAJ103" s="224"/>
      <c r="EAK103" s="223" t="s">
        <v>1344</v>
      </c>
      <c r="EAL103" s="224"/>
      <c r="EAM103" s="224"/>
      <c r="EAN103" s="224"/>
      <c r="EAO103" s="224"/>
      <c r="EAP103" s="224"/>
      <c r="EAQ103" s="224"/>
      <c r="EAR103" s="224"/>
      <c r="EAS103" s="223" t="s">
        <v>1344</v>
      </c>
      <c r="EAT103" s="224"/>
      <c r="EAU103" s="224"/>
      <c r="EAV103" s="224"/>
      <c r="EAW103" s="224"/>
      <c r="EAX103" s="224"/>
      <c r="EAY103" s="224"/>
      <c r="EAZ103" s="224"/>
      <c r="EBA103" s="223" t="s">
        <v>1344</v>
      </c>
      <c r="EBB103" s="224"/>
      <c r="EBC103" s="224"/>
      <c r="EBD103" s="224"/>
      <c r="EBE103" s="224"/>
      <c r="EBF103" s="224"/>
      <c r="EBG103" s="224"/>
      <c r="EBH103" s="224"/>
      <c r="EBI103" s="223" t="s">
        <v>1344</v>
      </c>
      <c r="EBJ103" s="224"/>
      <c r="EBK103" s="224"/>
      <c r="EBL103" s="224"/>
      <c r="EBM103" s="224"/>
      <c r="EBN103" s="224"/>
      <c r="EBO103" s="224"/>
      <c r="EBP103" s="224"/>
      <c r="EBQ103" s="223" t="s">
        <v>1344</v>
      </c>
      <c r="EBR103" s="224"/>
      <c r="EBS103" s="224"/>
      <c r="EBT103" s="224"/>
      <c r="EBU103" s="224"/>
      <c r="EBV103" s="224"/>
      <c r="EBW103" s="224"/>
      <c r="EBX103" s="224"/>
      <c r="EBY103" s="223" t="s">
        <v>1344</v>
      </c>
      <c r="EBZ103" s="224"/>
      <c r="ECA103" s="224"/>
      <c r="ECB103" s="224"/>
      <c r="ECC103" s="224"/>
      <c r="ECD103" s="224"/>
      <c r="ECE103" s="224"/>
      <c r="ECF103" s="224"/>
      <c r="ECG103" s="223" t="s">
        <v>1344</v>
      </c>
      <c r="ECH103" s="224"/>
      <c r="ECI103" s="224"/>
      <c r="ECJ103" s="224"/>
      <c r="ECK103" s="224"/>
      <c r="ECL103" s="224"/>
      <c r="ECM103" s="224"/>
      <c r="ECN103" s="224"/>
      <c r="ECO103" s="223" t="s">
        <v>1344</v>
      </c>
      <c r="ECP103" s="224"/>
      <c r="ECQ103" s="224"/>
      <c r="ECR103" s="224"/>
      <c r="ECS103" s="224"/>
      <c r="ECT103" s="224"/>
      <c r="ECU103" s="224"/>
      <c r="ECV103" s="224"/>
      <c r="ECW103" s="223" t="s">
        <v>1344</v>
      </c>
      <c r="ECX103" s="224"/>
      <c r="ECY103" s="224"/>
      <c r="ECZ103" s="224"/>
      <c r="EDA103" s="224"/>
      <c r="EDB103" s="224"/>
      <c r="EDC103" s="224"/>
      <c r="EDD103" s="224"/>
      <c r="EDE103" s="223" t="s">
        <v>1344</v>
      </c>
      <c r="EDF103" s="224"/>
      <c r="EDG103" s="224"/>
      <c r="EDH103" s="224"/>
      <c r="EDI103" s="224"/>
      <c r="EDJ103" s="224"/>
      <c r="EDK103" s="224"/>
      <c r="EDL103" s="224"/>
      <c r="EDM103" s="223" t="s">
        <v>1344</v>
      </c>
      <c r="EDN103" s="224"/>
      <c r="EDO103" s="224"/>
      <c r="EDP103" s="224"/>
      <c r="EDQ103" s="224"/>
      <c r="EDR103" s="224"/>
      <c r="EDS103" s="224"/>
      <c r="EDT103" s="224"/>
      <c r="EDU103" s="223" t="s">
        <v>1344</v>
      </c>
      <c r="EDV103" s="224"/>
      <c r="EDW103" s="224"/>
      <c r="EDX103" s="224"/>
      <c r="EDY103" s="224"/>
      <c r="EDZ103" s="224"/>
      <c r="EEA103" s="224"/>
      <c r="EEB103" s="224"/>
      <c r="EEC103" s="223" t="s">
        <v>1344</v>
      </c>
      <c r="EED103" s="224"/>
      <c r="EEE103" s="224"/>
      <c r="EEF103" s="224"/>
      <c r="EEG103" s="224"/>
      <c r="EEH103" s="224"/>
      <c r="EEI103" s="224"/>
      <c r="EEJ103" s="224"/>
      <c r="EEK103" s="223" t="s">
        <v>1344</v>
      </c>
      <c r="EEL103" s="224"/>
      <c r="EEM103" s="224"/>
      <c r="EEN103" s="224"/>
      <c r="EEO103" s="224"/>
      <c r="EEP103" s="224"/>
      <c r="EEQ103" s="224"/>
      <c r="EER103" s="224"/>
      <c r="EES103" s="223" t="s">
        <v>1344</v>
      </c>
      <c r="EET103" s="224"/>
      <c r="EEU103" s="224"/>
      <c r="EEV103" s="224"/>
      <c r="EEW103" s="224"/>
      <c r="EEX103" s="224"/>
      <c r="EEY103" s="224"/>
      <c r="EEZ103" s="224"/>
      <c r="EFA103" s="223" t="s">
        <v>1344</v>
      </c>
      <c r="EFB103" s="224"/>
      <c r="EFC103" s="224"/>
      <c r="EFD103" s="224"/>
      <c r="EFE103" s="224"/>
      <c r="EFF103" s="224"/>
      <c r="EFG103" s="224"/>
      <c r="EFH103" s="224"/>
      <c r="EFI103" s="223" t="s">
        <v>1344</v>
      </c>
      <c r="EFJ103" s="224"/>
      <c r="EFK103" s="224"/>
      <c r="EFL103" s="224"/>
      <c r="EFM103" s="224"/>
      <c r="EFN103" s="224"/>
      <c r="EFO103" s="224"/>
      <c r="EFP103" s="224"/>
      <c r="EFQ103" s="223" t="s">
        <v>1344</v>
      </c>
      <c r="EFR103" s="224"/>
      <c r="EFS103" s="224"/>
      <c r="EFT103" s="224"/>
      <c r="EFU103" s="224"/>
      <c r="EFV103" s="224"/>
      <c r="EFW103" s="224"/>
      <c r="EFX103" s="224"/>
      <c r="EFY103" s="223" t="s">
        <v>1344</v>
      </c>
      <c r="EFZ103" s="224"/>
      <c r="EGA103" s="224"/>
      <c r="EGB103" s="224"/>
      <c r="EGC103" s="224"/>
      <c r="EGD103" s="224"/>
      <c r="EGE103" s="224"/>
      <c r="EGF103" s="224"/>
      <c r="EGG103" s="223" t="s">
        <v>1344</v>
      </c>
      <c r="EGH103" s="224"/>
      <c r="EGI103" s="224"/>
      <c r="EGJ103" s="224"/>
      <c r="EGK103" s="224"/>
      <c r="EGL103" s="224"/>
      <c r="EGM103" s="224"/>
      <c r="EGN103" s="224"/>
      <c r="EGO103" s="223" t="s">
        <v>1344</v>
      </c>
      <c r="EGP103" s="224"/>
      <c r="EGQ103" s="224"/>
      <c r="EGR103" s="224"/>
      <c r="EGS103" s="224"/>
      <c r="EGT103" s="224"/>
      <c r="EGU103" s="224"/>
      <c r="EGV103" s="224"/>
      <c r="EGW103" s="223" t="s">
        <v>1344</v>
      </c>
      <c r="EGX103" s="224"/>
      <c r="EGY103" s="224"/>
      <c r="EGZ103" s="224"/>
      <c r="EHA103" s="224"/>
      <c r="EHB103" s="224"/>
      <c r="EHC103" s="224"/>
      <c r="EHD103" s="224"/>
      <c r="EHE103" s="223" t="s">
        <v>1344</v>
      </c>
      <c r="EHF103" s="224"/>
      <c r="EHG103" s="224"/>
      <c r="EHH103" s="224"/>
      <c r="EHI103" s="224"/>
      <c r="EHJ103" s="224"/>
      <c r="EHK103" s="224"/>
      <c r="EHL103" s="224"/>
      <c r="EHM103" s="223" t="s">
        <v>1344</v>
      </c>
      <c r="EHN103" s="224"/>
      <c r="EHO103" s="224"/>
      <c r="EHP103" s="224"/>
      <c r="EHQ103" s="224"/>
      <c r="EHR103" s="224"/>
      <c r="EHS103" s="224"/>
      <c r="EHT103" s="224"/>
      <c r="EHU103" s="223" t="s">
        <v>1344</v>
      </c>
      <c r="EHV103" s="224"/>
      <c r="EHW103" s="224"/>
      <c r="EHX103" s="224"/>
      <c r="EHY103" s="224"/>
      <c r="EHZ103" s="224"/>
      <c r="EIA103" s="224"/>
      <c r="EIB103" s="224"/>
      <c r="EIC103" s="223" t="s">
        <v>1344</v>
      </c>
      <c r="EID103" s="224"/>
      <c r="EIE103" s="224"/>
      <c r="EIF103" s="224"/>
      <c r="EIG103" s="224"/>
      <c r="EIH103" s="224"/>
      <c r="EII103" s="224"/>
      <c r="EIJ103" s="224"/>
      <c r="EIK103" s="223" t="s">
        <v>1344</v>
      </c>
      <c r="EIL103" s="224"/>
      <c r="EIM103" s="224"/>
      <c r="EIN103" s="224"/>
      <c r="EIO103" s="224"/>
      <c r="EIP103" s="224"/>
      <c r="EIQ103" s="224"/>
      <c r="EIR103" s="224"/>
      <c r="EIS103" s="223" t="s">
        <v>1344</v>
      </c>
      <c r="EIT103" s="224"/>
      <c r="EIU103" s="224"/>
      <c r="EIV103" s="224"/>
      <c r="EIW103" s="224"/>
      <c r="EIX103" s="224"/>
      <c r="EIY103" s="224"/>
      <c r="EIZ103" s="224"/>
      <c r="EJA103" s="223" t="s">
        <v>1344</v>
      </c>
      <c r="EJB103" s="224"/>
      <c r="EJC103" s="224"/>
      <c r="EJD103" s="224"/>
      <c r="EJE103" s="224"/>
      <c r="EJF103" s="224"/>
      <c r="EJG103" s="224"/>
      <c r="EJH103" s="224"/>
      <c r="EJI103" s="223" t="s">
        <v>1344</v>
      </c>
      <c r="EJJ103" s="224"/>
      <c r="EJK103" s="224"/>
      <c r="EJL103" s="224"/>
      <c r="EJM103" s="224"/>
      <c r="EJN103" s="224"/>
      <c r="EJO103" s="224"/>
      <c r="EJP103" s="224"/>
      <c r="EJQ103" s="223" t="s">
        <v>1344</v>
      </c>
      <c r="EJR103" s="224"/>
      <c r="EJS103" s="224"/>
      <c r="EJT103" s="224"/>
      <c r="EJU103" s="224"/>
      <c r="EJV103" s="224"/>
      <c r="EJW103" s="224"/>
      <c r="EJX103" s="224"/>
      <c r="EJY103" s="223" t="s">
        <v>1344</v>
      </c>
      <c r="EJZ103" s="224"/>
      <c r="EKA103" s="224"/>
      <c r="EKB103" s="224"/>
      <c r="EKC103" s="224"/>
      <c r="EKD103" s="224"/>
      <c r="EKE103" s="224"/>
      <c r="EKF103" s="224"/>
      <c r="EKG103" s="223" t="s">
        <v>1344</v>
      </c>
      <c r="EKH103" s="224"/>
      <c r="EKI103" s="224"/>
      <c r="EKJ103" s="224"/>
      <c r="EKK103" s="224"/>
      <c r="EKL103" s="224"/>
      <c r="EKM103" s="224"/>
      <c r="EKN103" s="224"/>
      <c r="EKO103" s="223" t="s">
        <v>1344</v>
      </c>
      <c r="EKP103" s="224"/>
      <c r="EKQ103" s="224"/>
      <c r="EKR103" s="224"/>
      <c r="EKS103" s="224"/>
      <c r="EKT103" s="224"/>
      <c r="EKU103" s="224"/>
      <c r="EKV103" s="224"/>
      <c r="EKW103" s="223" t="s">
        <v>1344</v>
      </c>
      <c r="EKX103" s="224"/>
      <c r="EKY103" s="224"/>
      <c r="EKZ103" s="224"/>
      <c r="ELA103" s="224"/>
      <c r="ELB103" s="224"/>
      <c r="ELC103" s="224"/>
      <c r="ELD103" s="224"/>
      <c r="ELE103" s="223" t="s">
        <v>1344</v>
      </c>
      <c r="ELF103" s="224"/>
      <c r="ELG103" s="224"/>
      <c r="ELH103" s="224"/>
      <c r="ELI103" s="224"/>
      <c r="ELJ103" s="224"/>
      <c r="ELK103" s="224"/>
      <c r="ELL103" s="224"/>
      <c r="ELM103" s="223" t="s">
        <v>1344</v>
      </c>
      <c r="ELN103" s="224"/>
      <c r="ELO103" s="224"/>
      <c r="ELP103" s="224"/>
      <c r="ELQ103" s="224"/>
      <c r="ELR103" s="224"/>
      <c r="ELS103" s="224"/>
      <c r="ELT103" s="224"/>
      <c r="ELU103" s="223" t="s">
        <v>1344</v>
      </c>
      <c r="ELV103" s="224"/>
      <c r="ELW103" s="224"/>
      <c r="ELX103" s="224"/>
      <c r="ELY103" s="224"/>
      <c r="ELZ103" s="224"/>
      <c r="EMA103" s="224"/>
      <c r="EMB103" s="224"/>
      <c r="EMC103" s="223" t="s">
        <v>1344</v>
      </c>
      <c r="EMD103" s="224"/>
      <c r="EME103" s="224"/>
      <c r="EMF103" s="224"/>
      <c r="EMG103" s="224"/>
      <c r="EMH103" s="224"/>
      <c r="EMI103" s="224"/>
      <c r="EMJ103" s="224"/>
      <c r="EMK103" s="223" t="s">
        <v>1344</v>
      </c>
      <c r="EML103" s="224"/>
      <c r="EMM103" s="224"/>
      <c r="EMN103" s="224"/>
      <c r="EMO103" s="224"/>
      <c r="EMP103" s="224"/>
      <c r="EMQ103" s="224"/>
      <c r="EMR103" s="224"/>
      <c r="EMS103" s="223" t="s">
        <v>1344</v>
      </c>
      <c r="EMT103" s="224"/>
      <c r="EMU103" s="224"/>
      <c r="EMV103" s="224"/>
      <c r="EMW103" s="224"/>
      <c r="EMX103" s="224"/>
      <c r="EMY103" s="224"/>
      <c r="EMZ103" s="224"/>
      <c r="ENA103" s="223" t="s">
        <v>1344</v>
      </c>
      <c r="ENB103" s="224"/>
      <c r="ENC103" s="224"/>
      <c r="END103" s="224"/>
      <c r="ENE103" s="224"/>
      <c r="ENF103" s="224"/>
      <c r="ENG103" s="224"/>
      <c r="ENH103" s="224"/>
      <c r="ENI103" s="223" t="s">
        <v>1344</v>
      </c>
      <c r="ENJ103" s="224"/>
      <c r="ENK103" s="224"/>
      <c r="ENL103" s="224"/>
      <c r="ENM103" s="224"/>
      <c r="ENN103" s="224"/>
      <c r="ENO103" s="224"/>
      <c r="ENP103" s="224"/>
      <c r="ENQ103" s="223" t="s">
        <v>1344</v>
      </c>
      <c r="ENR103" s="224"/>
      <c r="ENS103" s="224"/>
      <c r="ENT103" s="224"/>
      <c r="ENU103" s="224"/>
      <c r="ENV103" s="224"/>
      <c r="ENW103" s="224"/>
      <c r="ENX103" s="224"/>
      <c r="ENY103" s="223" t="s">
        <v>1344</v>
      </c>
      <c r="ENZ103" s="224"/>
      <c r="EOA103" s="224"/>
      <c r="EOB103" s="224"/>
      <c r="EOC103" s="224"/>
      <c r="EOD103" s="224"/>
      <c r="EOE103" s="224"/>
      <c r="EOF103" s="224"/>
      <c r="EOG103" s="223" t="s">
        <v>1344</v>
      </c>
      <c r="EOH103" s="224"/>
      <c r="EOI103" s="224"/>
      <c r="EOJ103" s="224"/>
      <c r="EOK103" s="224"/>
      <c r="EOL103" s="224"/>
      <c r="EOM103" s="224"/>
      <c r="EON103" s="224"/>
      <c r="EOO103" s="223" t="s">
        <v>1344</v>
      </c>
      <c r="EOP103" s="224"/>
      <c r="EOQ103" s="224"/>
      <c r="EOR103" s="224"/>
      <c r="EOS103" s="224"/>
      <c r="EOT103" s="224"/>
      <c r="EOU103" s="224"/>
      <c r="EOV103" s="224"/>
      <c r="EOW103" s="223" t="s">
        <v>1344</v>
      </c>
      <c r="EOX103" s="224"/>
      <c r="EOY103" s="224"/>
      <c r="EOZ103" s="224"/>
      <c r="EPA103" s="224"/>
      <c r="EPB103" s="224"/>
      <c r="EPC103" s="224"/>
      <c r="EPD103" s="224"/>
      <c r="EPE103" s="223" t="s">
        <v>1344</v>
      </c>
      <c r="EPF103" s="224"/>
      <c r="EPG103" s="224"/>
      <c r="EPH103" s="224"/>
      <c r="EPI103" s="224"/>
      <c r="EPJ103" s="224"/>
      <c r="EPK103" s="224"/>
      <c r="EPL103" s="224"/>
      <c r="EPM103" s="223" t="s">
        <v>1344</v>
      </c>
      <c r="EPN103" s="224"/>
      <c r="EPO103" s="224"/>
      <c r="EPP103" s="224"/>
      <c r="EPQ103" s="224"/>
      <c r="EPR103" s="224"/>
      <c r="EPS103" s="224"/>
      <c r="EPT103" s="224"/>
      <c r="EPU103" s="223" t="s">
        <v>1344</v>
      </c>
      <c r="EPV103" s="224"/>
      <c r="EPW103" s="224"/>
      <c r="EPX103" s="224"/>
      <c r="EPY103" s="224"/>
      <c r="EPZ103" s="224"/>
      <c r="EQA103" s="224"/>
      <c r="EQB103" s="224"/>
      <c r="EQC103" s="223" t="s">
        <v>1344</v>
      </c>
      <c r="EQD103" s="224"/>
      <c r="EQE103" s="224"/>
      <c r="EQF103" s="224"/>
      <c r="EQG103" s="224"/>
      <c r="EQH103" s="224"/>
      <c r="EQI103" s="224"/>
      <c r="EQJ103" s="224"/>
      <c r="EQK103" s="223" t="s">
        <v>1344</v>
      </c>
      <c r="EQL103" s="224"/>
      <c r="EQM103" s="224"/>
      <c r="EQN103" s="224"/>
      <c r="EQO103" s="224"/>
      <c r="EQP103" s="224"/>
      <c r="EQQ103" s="224"/>
      <c r="EQR103" s="224"/>
      <c r="EQS103" s="223" t="s">
        <v>1344</v>
      </c>
      <c r="EQT103" s="224"/>
      <c r="EQU103" s="224"/>
      <c r="EQV103" s="224"/>
      <c r="EQW103" s="224"/>
      <c r="EQX103" s="224"/>
      <c r="EQY103" s="224"/>
      <c r="EQZ103" s="224"/>
      <c r="ERA103" s="223" t="s">
        <v>1344</v>
      </c>
      <c r="ERB103" s="224"/>
      <c r="ERC103" s="224"/>
      <c r="ERD103" s="224"/>
      <c r="ERE103" s="224"/>
      <c r="ERF103" s="224"/>
      <c r="ERG103" s="224"/>
      <c r="ERH103" s="224"/>
      <c r="ERI103" s="223" t="s">
        <v>1344</v>
      </c>
      <c r="ERJ103" s="224"/>
      <c r="ERK103" s="224"/>
      <c r="ERL103" s="224"/>
      <c r="ERM103" s="224"/>
      <c r="ERN103" s="224"/>
      <c r="ERO103" s="224"/>
      <c r="ERP103" s="224"/>
      <c r="ERQ103" s="223" t="s">
        <v>1344</v>
      </c>
      <c r="ERR103" s="224"/>
      <c r="ERS103" s="224"/>
      <c r="ERT103" s="224"/>
      <c r="ERU103" s="224"/>
      <c r="ERV103" s="224"/>
      <c r="ERW103" s="224"/>
      <c r="ERX103" s="224"/>
      <c r="ERY103" s="223" t="s">
        <v>1344</v>
      </c>
      <c r="ERZ103" s="224"/>
      <c r="ESA103" s="224"/>
      <c r="ESB103" s="224"/>
      <c r="ESC103" s="224"/>
      <c r="ESD103" s="224"/>
      <c r="ESE103" s="224"/>
      <c r="ESF103" s="224"/>
      <c r="ESG103" s="223" t="s">
        <v>1344</v>
      </c>
      <c r="ESH103" s="224"/>
      <c r="ESI103" s="224"/>
      <c r="ESJ103" s="224"/>
      <c r="ESK103" s="224"/>
      <c r="ESL103" s="224"/>
      <c r="ESM103" s="224"/>
      <c r="ESN103" s="224"/>
      <c r="ESO103" s="223" t="s">
        <v>1344</v>
      </c>
      <c r="ESP103" s="224"/>
      <c r="ESQ103" s="224"/>
      <c r="ESR103" s="224"/>
      <c r="ESS103" s="224"/>
      <c r="EST103" s="224"/>
      <c r="ESU103" s="224"/>
      <c r="ESV103" s="224"/>
      <c r="ESW103" s="223" t="s">
        <v>1344</v>
      </c>
      <c r="ESX103" s="224"/>
      <c r="ESY103" s="224"/>
      <c r="ESZ103" s="224"/>
      <c r="ETA103" s="224"/>
      <c r="ETB103" s="224"/>
      <c r="ETC103" s="224"/>
      <c r="ETD103" s="224"/>
      <c r="ETE103" s="223" t="s">
        <v>1344</v>
      </c>
      <c r="ETF103" s="224"/>
      <c r="ETG103" s="224"/>
      <c r="ETH103" s="224"/>
      <c r="ETI103" s="224"/>
      <c r="ETJ103" s="224"/>
      <c r="ETK103" s="224"/>
      <c r="ETL103" s="224"/>
      <c r="ETM103" s="223" t="s">
        <v>1344</v>
      </c>
      <c r="ETN103" s="224"/>
      <c r="ETO103" s="224"/>
      <c r="ETP103" s="224"/>
      <c r="ETQ103" s="224"/>
      <c r="ETR103" s="224"/>
      <c r="ETS103" s="224"/>
      <c r="ETT103" s="224"/>
      <c r="ETU103" s="223" t="s">
        <v>1344</v>
      </c>
      <c r="ETV103" s="224"/>
      <c r="ETW103" s="224"/>
      <c r="ETX103" s="224"/>
      <c r="ETY103" s="224"/>
      <c r="ETZ103" s="224"/>
      <c r="EUA103" s="224"/>
      <c r="EUB103" s="224"/>
      <c r="EUC103" s="223" t="s">
        <v>1344</v>
      </c>
      <c r="EUD103" s="224"/>
      <c r="EUE103" s="224"/>
      <c r="EUF103" s="224"/>
      <c r="EUG103" s="224"/>
      <c r="EUH103" s="224"/>
      <c r="EUI103" s="224"/>
      <c r="EUJ103" s="224"/>
      <c r="EUK103" s="223" t="s">
        <v>1344</v>
      </c>
      <c r="EUL103" s="224"/>
      <c r="EUM103" s="224"/>
      <c r="EUN103" s="224"/>
      <c r="EUO103" s="224"/>
      <c r="EUP103" s="224"/>
      <c r="EUQ103" s="224"/>
      <c r="EUR103" s="224"/>
      <c r="EUS103" s="223" t="s">
        <v>1344</v>
      </c>
      <c r="EUT103" s="224"/>
      <c r="EUU103" s="224"/>
      <c r="EUV103" s="224"/>
      <c r="EUW103" s="224"/>
      <c r="EUX103" s="224"/>
      <c r="EUY103" s="224"/>
      <c r="EUZ103" s="224"/>
      <c r="EVA103" s="223" t="s">
        <v>1344</v>
      </c>
      <c r="EVB103" s="224"/>
      <c r="EVC103" s="224"/>
      <c r="EVD103" s="224"/>
      <c r="EVE103" s="224"/>
      <c r="EVF103" s="224"/>
      <c r="EVG103" s="224"/>
      <c r="EVH103" s="224"/>
      <c r="EVI103" s="223" t="s">
        <v>1344</v>
      </c>
      <c r="EVJ103" s="224"/>
      <c r="EVK103" s="224"/>
      <c r="EVL103" s="224"/>
      <c r="EVM103" s="224"/>
      <c r="EVN103" s="224"/>
      <c r="EVO103" s="224"/>
      <c r="EVP103" s="224"/>
      <c r="EVQ103" s="223" t="s">
        <v>1344</v>
      </c>
      <c r="EVR103" s="224"/>
      <c r="EVS103" s="224"/>
      <c r="EVT103" s="224"/>
      <c r="EVU103" s="224"/>
      <c r="EVV103" s="224"/>
      <c r="EVW103" s="224"/>
      <c r="EVX103" s="224"/>
      <c r="EVY103" s="223" t="s">
        <v>1344</v>
      </c>
      <c r="EVZ103" s="224"/>
      <c r="EWA103" s="224"/>
      <c r="EWB103" s="224"/>
      <c r="EWC103" s="224"/>
      <c r="EWD103" s="224"/>
      <c r="EWE103" s="224"/>
      <c r="EWF103" s="224"/>
      <c r="EWG103" s="223" t="s">
        <v>1344</v>
      </c>
      <c r="EWH103" s="224"/>
      <c r="EWI103" s="224"/>
      <c r="EWJ103" s="224"/>
      <c r="EWK103" s="224"/>
      <c r="EWL103" s="224"/>
      <c r="EWM103" s="224"/>
      <c r="EWN103" s="224"/>
      <c r="EWO103" s="223" t="s">
        <v>1344</v>
      </c>
      <c r="EWP103" s="224"/>
      <c r="EWQ103" s="224"/>
      <c r="EWR103" s="224"/>
      <c r="EWS103" s="224"/>
      <c r="EWT103" s="224"/>
      <c r="EWU103" s="224"/>
      <c r="EWV103" s="224"/>
      <c r="EWW103" s="223" t="s">
        <v>1344</v>
      </c>
      <c r="EWX103" s="224"/>
      <c r="EWY103" s="224"/>
      <c r="EWZ103" s="224"/>
      <c r="EXA103" s="224"/>
      <c r="EXB103" s="224"/>
      <c r="EXC103" s="224"/>
      <c r="EXD103" s="224"/>
      <c r="EXE103" s="223" t="s">
        <v>1344</v>
      </c>
      <c r="EXF103" s="224"/>
      <c r="EXG103" s="224"/>
      <c r="EXH103" s="224"/>
      <c r="EXI103" s="224"/>
      <c r="EXJ103" s="224"/>
      <c r="EXK103" s="224"/>
      <c r="EXL103" s="224"/>
      <c r="EXM103" s="223" t="s">
        <v>1344</v>
      </c>
      <c r="EXN103" s="224"/>
      <c r="EXO103" s="224"/>
      <c r="EXP103" s="224"/>
      <c r="EXQ103" s="224"/>
      <c r="EXR103" s="224"/>
      <c r="EXS103" s="224"/>
      <c r="EXT103" s="224"/>
      <c r="EXU103" s="223" t="s">
        <v>1344</v>
      </c>
      <c r="EXV103" s="224"/>
      <c r="EXW103" s="224"/>
      <c r="EXX103" s="224"/>
      <c r="EXY103" s="224"/>
      <c r="EXZ103" s="224"/>
      <c r="EYA103" s="224"/>
      <c r="EYB103" s="224"/>
      <c r="EYC103" s="223" t="s">
        <v>1344</v>
      </c>
      <c r="EYD103" s="224"/>
      <c r="EYE103" s="224"/>
      <c r="EYF103" s="224"/>
      <c r="EYG103" s="224"/>
      <c r="EYH103" s="224"/>
      <c r="EYI103" s="224"/>
      <c r="EYJ103" s="224"/>
      <c r="EYK103" s="223" t="s">
        <v>1344</v>
      </c>
      <c r="EYL103" s="224"/>
      <c r="EYM103" s="224"/>
      <c r="EYN103" s="224"/>
      <c r="EYO103" s="224"/>
      <c r="EYP103" s="224"/>
      <c r="EYQ103" s="224"/>
      <c r="EYR103" s="224"/>
      <c r="EYS103" s="223" t="s">
        <v>1344</v>
      </c>
      <c r="EYT103" s="224"/>
      <c r="EYU103" s="224"/>
      <c r="EYV103" s="224"/>
      <c r="EYW103" s="224"/>
      <c r="EYX103" s="224"/>
      <c r="EYY103" s="224"/>
      <c r="EYZ103" s="224"/>
      <c r="EZA103" s="223" t="s">
        <v>1344</v>
      </c>
      <c r="EZB103" s="224"/>
      <c r="EZC103" s="224"/>
      <c r="EZD103" s="224"/>
      <c r="EZE103" s="224"/>
      <c r="EZF103" s="224"/>
      <c r="EZG103" s="224"/>
      <c r="EZH103" s="224"/>
      <c r="EZI103" s="223" t="s">
        <v>1344</v>
      </c>
      <c r="EZJ103" s="224"/>
      <c r="EZK103" s="224"/>
      <c r="EZL103" s="224"/>
      <c r="EZM103" s="224"/>
      <c r="EZN103" s="224"/>
      <c r="EZO103" s="224"/>
      <c r="EZP103" s="224"/>
      <c r="EZQ103" s="223" t="s">
        <v>1344</v>
      </c>
      <c r="EZR103" s="224"/>
      <c r="EZS103" s="224"/>
      <c r="EZT103" s="224"/>
      <c r="EZU103" s="224"/>
      <c r="EZV103" s="224"/>
      <c r="EZW103" s="224"/>
      <c r="EZX103" s="224"/>
      <c r="EZY103" s="223" t="s">
        <v>1344</v>
      </c>
      <c r="EZZ103" s="224"/>
      <c r="FAA103" s="224"/>
      <c r="FAB103" s="224"/>
      <c r="FAC103" s="224"/>
      <c r="FAD103" s="224"/>
      <c r="FAE103" s="224"/>
      <c r="FAF103" s="224"/>
      <c r="FAG103" s="223" t="s">
        <v>1344</v>
      </c>
      <c r="FAH103" s="224"/>
      <c r="FAI103" s="224"/>
      <c r="FAJ103" s="224"/>
      <c r="FAK103" s="224"/>
      <c r="FAL103" s="224"/>
      <c r="FAM103" s="224"/>
      <c r="FAN103" s="224"/>
      <c r="FAO103" s="223" t="s">
        <v>1344</v>
      </c>
      <c r="FAP103" s="224"/>
      <c r="FAQ103" s="224"/>
      <c r="FAR103" s="224"/>
      <c r="FAS103" s="224"/>
      <c r="FAT103" s="224"/>
      <c r="FAU103" s="224"/>
      <c r="FAV103" s="224"/>
      <c r="FAW103" s="223" t="s">
        <v>1344</v>
      </c>
      <c r="FAX103" s="224"/>
      <c r="FAY103" s="224"/>
      <c r="FAZ103" s="224"/>
      <c r="FBA103" s="224"/>
      <c r="FBB103" s="224"/>
      <c r="FBC103" s="224"/>
      <c r="FBD103" s="224"/>
      <c r="FBE103" s="223" t="s">
        <v>1344</v>
      </c>
      <c r="FBF103" s="224"/>
      <c r="FBG103" s="224"/>
      <c r="FBH103" s="224"/>
      <c r="FBI103" s="224"/>
      <c r="FBJ103" s="224"/>
      <c r="FBK103" s="224"/>
      <c r="FBL103" s="224"/>
      <c r="FBM103" s="223" t="s">
        <v>1344</v>
      </c>
      <c r="FBN103" s="224"/>
      <c r="FBO103" s="224"/>
      <c r="FBP103" s="224"/>
      <c r="FBQ103" s="224"/>
      <c r="FBR103" s="224"/>
      <c r="FBS103" s="224"/>
      <c r="FBT103" s="224"/>
      <c r="FBU103" s="223" t="s">
        <v>1344</v>
      </c>
      <c r="FBV103" s="224"/>
      <c r="FBW103" s="224"/>
      <c r="FBX103" s="224"/>
      <c r="FBY103" s="224"/>
      <c r="FBZ103" s="224"/>
      <c r="FCA103" s="224"/>
      <c r="FCB103" s="224"/>
      <c r="FCC103" s="223" t="s">
        <v>1344</v>
      </c>
      <c r="FCD103" s="224"/>
      <c r="FCE103" s="224"/>
      <c r="FCF103" s="224"/>
      <c r="FCG103" s="224"/>
      <c r="FCH103" s="224"/>
      <c r="FCI103" s="224"/>
      <c r="FCJ103" s="224"/>
      <c r="FCK103" s="223" t="s">
        <v>1344</v>
      </c>
      <c r="FCL103" s="224"/>
      <c r="FCM103" s="224"/>
      <c r="FCN103" s="224"/>
      <c r="FCO103" s="224"/>
      <c r="FCP103" s="224"/>
      <c r="FCQ103" s="224"/>
      <c r="FCR103" s="224"/>
      <c r="FCS103" s="223" t="s">
        <v>1344</v>
      </c>
      <c r="FCT103" s="224"/>
      <c r="FCU103" s="224"/>
      <c r="FCV103" s="224"/>
      <c r="FCW103" s="224"/>
      <c r="FCX103" s="224"/>
      <c r="FCY103" s="224"/>
      <c r="FCZ103" s="224"/>
      <c r="FDA103" s="223" t="s">
        <v>1344</v>
      </c>
      <c r="FDB103" s="224"/>
      <c r="FDC103" s="224"/>
      <c r="FDD103" s="224"/>
      <c r="FDE103" s="224"/>
      <c r="FDF103" s="224"/>
      <c r="FDG103" s="224"/>
      <c r="FDH103" s="224"/>
      <c r="FDI103" s="223" t="s">
        <v>1344</v>
      </c>
      <c r="FDJ103" s="224"/>
      <c r="FDK103" s="224"/>
      <c r="FDL103" s="224"/>
      <c r="FDM103" s="224"/>
      <c r="FDN103" s="224"/>
      <c r="FDO103" s="224"/>
      <c r="FDP103" s="224"/>
      <c r="FDQ103" s="223" t="s">
        <v>1344</v>
      </c>
      <c r="FDR103" s="224"/>
      <c r="FDS103" s="224"/>
      <c r="FDT103" s="224"/>
      <c r="FDU103" s="224"/>
      <c r="FDV103" s="224"/>
      <c r="FDW103" s="224"/>
      <c r="FDX103" s="224"/>
      <c r="FDY103" s="223" t="s">
        <v>1344</v>
      </c>
      <c r="FDZ103" s="224"/>
      <c r="FEA103" s="224"/>
      <c r="FEB103" s="224"/>
      <c r="FEC103" s="224"/>
      <c r="FED103" s="224"/>
      <c r="FEE103" s="224"/>
      <c r="FEF103" s="224"/>
      <c r="FEG103" s="223" t="s">
        <v>1344</v>
      </c>
      <c r="FEH103" s="224"/>
      <c r="FEI103" s="224"/>
      <c r="FEJ103" s="224"/>
      <c r="FEK103" s="224"/>
      <c r="FEL103" s="224"/>
      <c r="FEM103" s="224"/>
      <c r="FEN103" s="224"/>
      <c r="FEO103" s="223" t="s">
        <v>1344</v>
      </c>
      <c r="FEP103" s="224"/>
      <c r="FEQ103" s="224"/>
      <c r="FER103" s="224"/>
      <c r="FES103" s="224"/>
      <c r="FET103" s="224"/>
      <c r="FEU103" s="224"/>
      <c r="FEV103" s="224"/>
      <c r="FEW103" s="223" t="s">
        <v>1344</v>
      </c>
      <c r="FEX103" s="224"/>
      <c r="FEY103" s="224"/>
      <c r="FEZ103" s="224"/>
      <c r="FFA103" s="224"/>
      <c r="FFB103" s="224"/>
      <c r="FFC103" s="224"/>
      <c r="FFD103" s="224"/>
      <c r="FFE103" s="223" t="s">
        <v>1344</v>
      </c>
      <c r="FFF103" s="224"/>
      <c r="FFG103" s="224"/>
      <c r="FFH103" s="224"/>
      <c r="FFI103" s="224"/>
      <c r="FFJ103" s="224"/>
      <c r="FFK103" s="224"/>
      <c r="FFL103" s="224"/>
      <c r="FFM103" s="223" t="s">
        <v>1344</v>
      </c>
      <c r="FFN103" s="224"/>
      <c r="FFO103" s="224"/>
      <c r="FFP103" s="224"/>
      <c r="FFQ103" s="224"/>
      <c r="FFR103" s="224"/>
      <c r="FFS103" s="224"/>
      <c r="FFT103" s="224"/>
      <c r="FFU103" s="223" t="s">
        <v>1344</v>
      </c>
      <c r="FFV103" s="224"/>
      <c r="FFW103" s="224"/>
      <c r="FFX103" s="224"/>
      <c r="FFY103" s="224"/>
      <c r="FFZ103" s="224"/>
      <c r="FGA103" s="224"/>
      <c r="FGB103" s="224"/>
      <c r="FGC103" s="223" t="s">
        <v>1344</v>
      </c>
      <c r="FGD103" s="224"/>
      <c r="FGE103" s="224"/>
      <c r="FGF103" s="224"/>
      <c r="FGG103" s="224"/>
      <c r="FGH103" s="224"/>
      <c r="FGI103" s="224"/>
      <c r="FGJ103" s="224"/>
      <c r="FGK103" s="223" t="s">
        <v>1344</v>
      </c>
      <c r="FGL103" s="224"/>
      <c r="FGM103" s="224"/>
      <c r="FGN103" s="224"/>
      <c r="FGO103" s="224"/>
      <c r="FGP103" s="224"/>
      <c r="FGQ103" s="224"/>
      <c r="FGR103" s="224"/>
      <c r="FGS103" s="223" t="s">
        <v>1344</v>
      </c>
      <c r="FGT103" s="224"/>
      <c r="FGU103" s="224"/>
      <c r="FGV103" s="224"/>
      <c r="FGW103" s="224"/>
      <c r="FGX103" s="224"/>
      <c r="FGY103" s="224"/>
      <c r="FGZ103" s="224"/>
      <c r="FHA103" s="223" t="s">
        <v>1344</v>
      </c>
      <c r="FHB103" s="224"/>
      <c r="FHC103" s="224"/>
      <c r="FHD103" s="224"/>
      <c r="FHE103" s="224"/>
      <c r="FHF103" s="224"/>
      <c r="FHG103" s="224"/>
      <c r="FHH103" s="224"/>
      <c r="FHI103" s="223" t="s">
        <v>1344</v>
      </c>
      <c r="FHJ103" s="224"/>
      <c r="FHK103" s="224"/>
      <c r="FHL103" s="224"/>
      <c r="FHM103" s="224"/>
      <c r="FHN103" s="224"/>
      <c r="FHO103" s="224"/>
      <c r="FHP103" s="224"/>
      <c r="FHQ103" s="223" t="s">
        <v>1344</v>
      </c>
      <c r="FHR103" s="224"/>
      <c r="FHS103" s="224"/>
      <c r="FHT103" s="224"/>
      <c r="FHU103" s="224"/>
      <c r="FHV103" s="224"/>
      <c r="FHW103" s="224"/>
      <c r="FHX103" s="224"/>
      <c r="FHY103" s="223" t="s">
        <v>1344</v>
      </c>
      <c r="FHZ103" s="224"/>
      <c r="FIA103" s="224"/>
      <c r="FIB103" s="224"/>
      <c r="FIC103" s="224"/>
      <c r="FID103" s="224"/>
      <c r="FIE103" s="224"/>
      <c r="FIF103" s="224"/>
      <c r="FIG103" s="223" t="s">
        <v>1344</v>
      </c>
      <c r="FIH103" s="224"/>
      <c r="FII103" s="224"/>
      <c r="FIJ103" s="224"/>
      <c r="FIK103" s="224"/>
      <c r="FIL103" s="224"/>
      <c r="FIM103" s="224"/>
      <c r="FIN103" s="224"/>
      <c r="FIO103" s="223" t="s">
        <v>1344</v>
      </c>
      <c r="FIP103" s="224"/>
      <c r="FIQ103" s="224"/>
      <c r="FIR103" s="224"/>
      <c r="FIS103" s="224"/>
      <c r="FIT103" s="224"/>
      <c r="FIU103" s="224"/>
      <c r="FIV103" s="224"/>
      <c r="FIW103" s="223" t="s">
        <v>1344</v>
      </c>
      <c r="FIX103" s="224"/>
      <c r="FIY103" s="224"/>
      <c r="FIZ103" s="224"/>
      <c r="FJA103" s="224"/>
      <c r="FJB103" s="224"/>
      <c r="FJC103" s="224"/>
      <c r="FJD103" s="224"/>
      <c r="FJE103" s="223" t="s">
        <v>1344</v>
      </c>
      <c r="FJF103" s="224"/>
      <c r="FJG103" s="224"/>
      <c r="FJH103" s="224"/>
      <c r="FJI103" s="224"/>
      <c r="FJJ103" s="224"/>
      <c r="FJK103" s="224"/>
      <c r="FJL103" s="224"/>
      <c r="FJM103" s="223" t="s">
        <v>1344</v>
      </c>
      <c r="FJN103" s="224"/>
      <c r="FJO103" s="224"/>
      <c r="FJP103" s="224"/>
      <c r="FJQ103" s="224"/>
      <c r="FJR103" s="224"/>
      <c r="FJS103" s="224"/>
      <c r="FJT103" s="224"/>
      <c r="FJU103" s="223" t="s">
        <v>1344</v>
      </c>
      <c r="FJV103" s="224"/>
      <c r="FJW103" s="224"/>
      <c r="FJX103" s="224"/>
      <c r="FJY103" s="224"/>
      <c r="FJZ103" s="224"/>
      <c r="FKA103" s="224"/>
      <c r="FKB103" s="224"/>
      <c r="FKC103" s="223" t="s">
        <v>1344</v>
      </c>
      <c r="FKD103" s="224"/>
      <c r="FKE103" s="224"/>
      <c r="FKF103" s="224"/>
      <c r="FKG103" s="224"/>
      <c r="FKH103" s="224"/>
      <c r="FKI103" s="224"/>
      <c r="FKJ103" s="224"/>
      <c r="FKK103" s="223" t="s">
        <v>1344</v>
      </c>
      <c r="FKL103" s="224"/>
      <c r="FKM103" s="224"/>
      <c r="FKN103" s="224"/>
      <c r="FKO103" s="224"/>
      <c r="FKP103" s="224"/>
      <c r="FKQ103" s="224"/>
      <c r="FKR103" s="224"/>
      <c r="FKS103" s="223" t="s">
        <v>1344</v>
      </c>
      <c r="FKT103" s="224"/>
      <c r="FKU103" s="224"/>
      <c r="FKV103" s="224"/>
      <c r="FKW103" s="224"/>
      <c r="FKX103" s="224"/>
      <c r="FKY103" s="224"/>
      <c r="FKZ103" s="224"/>
      <c r="FLA103" s="223" t="s">
        <v>1344</v>
      </c>
      <c r="FLB103" s="224"/>
      <c r="FLC103" s="224"/>
      <c r="FLD103" s="224"/>
      <c r="FLE103" s="224"/>
      <c r="FLF103" s="224"/>
      <c r="FLG103" s="224"/>
      <c r="FLH103" s="224"/>
      <c r="FLI103" s="223" t="s">
        <v>1344</v>
      </c>
      <c r="FLJ103" s="224"/>
      <c r="FLK103" s="224"/>
      <c r="FLL103" s="224"/>
      <c r="FLM103" s="224"/>
      <c r="FLN103" s="224"/>
      <c r="FLO103" s="224"/>
      <c r="FLP103" s="224"/>
      <c r="FLQ103" s="223" t="s">
        <v>1344</v>
      </c>
      <c r="FLR103" s="224"/>
      <c r="FLS103" s="224"/>
      <c r="FLT103" s="224"/>
      <c r="FLU103" s="224"/>
      <c r="FLV103" s="224"/>
      <c r="FLW103" s="224"/>
      <c r="FLX103" s="224"/>
      <c r="FLY103" s="223" t="s">
        <v>1344</v>
      </c>
      <c r="FLZ103" s="224"/>
      <c r="FMA103" s="224"/>
      <c r="FMB103" s="224"/>
      <c r="FMC103" s="224"/>
      <c r="FMD103" s="224"/>
      <c r="FME103" s="224"/>
      <c r="FMF103" s="224"/>
      <c r="FMG103" s="223" t="s">
        <v>1344</v>
      </c>
      <c r="FMH103" s="224"/>
      <c r="FMI103" s="224"/>
      <c r="FMJ103" s="224"/>
      <c r="FMK103" s="224"/>
      <c r="FML103" s="224"/>
      <c r="FMM103" s="224"/>
      <c r="FMN103" s="224"/>
      <c r="FMO103" s="223" t="s">
        <v>1344</v>
      </c>
      <c r="FMP103" s="224"/>
      <c r="FMQ103" s="224"/>
      <c r="FMR103" s="224"/>
      <c r="FMS103" s="224"/>
      <c r="FMT103" s="224"/>
      <c r="FMU103" s="224"/>
      <c r="FMV103" s="224"/>
      <c r="FMW103" s="223" t="s">
        <v>1344</v>
      </c>
      <c r="FMX103" s="224"/>
      <c r="FMY103" s="224"/>
      <c r="FMZ103" s="224"/>
      <c r="FNA103" s="224"/>
      <c r="FNB103" s="224"/>
      <c r="FNC103" s="224"/>
      <c r="FND103" s="224"/>
      <c r="FNE103" s="223" t="s">
        <v>1344</v>
      </c>
      <c r="FNF103" s="224"/>
      <c r="FNG103" s="224"/>
      <c r="FNH103" s="224"/>
      <c r="FNI103" s="224"/>
      <c r="FNJ103" s="224"/>
      <c r="FNK103" s="224"/>
      <c r="FNL103" s="224"/>
      <c r="FNM103" s="223" t="s">
        <v>1344</v>
      </c>
      <c r="FNN103" s="224"/>
      <c r="FNO103" s="224"/>
      <c r="FNP103" s="224"/>
      <c r="FNQ103" s="224"/>
      <c r="FNR103" s="224"/>
      <c r="FNS103" s="224"/>
      <c r="FNT103" s="224"/>
      <c r="FNU103" s="223" t="s">
        <v>1344</v>
      </c>
      <c r="FNV103" s="224"/>
      <c r="FNW103" s="224"/>
      <c r="FNX103" s="224"/>
      <c r="FNY103" s="224"/>
      <c r="FNZ103" s="224"/>
      <c r="FOA103" s="224"/>
      <c r="FOB103" s="224"/>
      <c r="FOC103" s="223" t="s">
        <v>1344</v>
      </c>
      <c r="FOD103" s="224"/>
      <c r="FOE103" s="224"/>
      <c r="FOF103" s="224"/>
      <c r="FOG103" s="224"/>
      <c r="FOH103" s="224"/>
      <c r="FOI103" s="224"/>
      <c r="FOJ103" s="224"/>
      <c r="FOK103" s="223" t="s">
        <v>1344</v>
      </c>
      <c r="FOL103" s="224"/>
      <c r="FOM103" s="224"/>
      <c r="FON103" s="224"/>
      <c r="FOO103" s="224"/>
      <c r="FOP103" s="224"/>
      <c r="FOQ103" s="224"/>
      <c r="FOR103" s="224"/>
      <c r="FOS103" s="223" t="s">
        <v>1344</v>
      </c>
      <c r="FOT103" s="224"/>
      <c r="FOU103" s="224"/>
      <c r="FOV103" s="224"/>
      <c r="FOW103" s="224"/>
      <c r="FOX103" s="224"/>
      <c r="FOY103" s="224"/>
      <c r="FOZ103" s="224"/>
      <c r="FPA103" s="223" t="s">
        <v>1344</v>
      </c>
      <c r="FPB103" s="224"/>
      <c r="FPC103" s="224"/>
      <c r="FPD103" s="224"/>
      <c r="FPE103" s="224"/>
      <c r="FPF103" s="224"/>
      <c r="FPG103" s="224"/>
      <c r="FPH103" s="224"/>
      <c r="FPI103" s="223" t="s">
        <v>1344</v>
      </c>
      <c r="FPJ103" s="224"/>
      <c r="FPK103" s="224"/>
      <c r="FPL103" s="224"/>
      <c r="FPM103" s="224"/>
      <c r="FPN103" s="224"/>
      <c r="FPO103" s="224"/>
      <c r="FPP103" s="224"/>
      <c r="FPQ103" s="223" t="s">
        <v>1344</v>
      </c>
      <c r="FPR103" s="224"/>
      <c r="FPS103" s="224"/>
      <c r="FPT103" s="224"/>
      <c r="FPU103" s="224"/>
      <c r="FPV103" s="224"/>
      <c r="FPW103" s="224"/>
      <c r="FPX103" s="224"/>
      <c r="FPY103" s="223" t="s">
        <v>1344</v>
      </c>
      <c r="FPZ103" s="224"/>
      <c r="FQA103" s="224"/>
      <c r="FQB103" s="224"/>
      <c r="FQC103" s="224"/>
      <c r="FQD103" s="224"/>
      <c r="FQE103" s="224"/>
      <c r="FQF103" s="224"/>
      <c r="FQG103" s="223" t="s">
        <v>1344</v>
      </c>
      <c r="FQH103" s="224"/>
      <c r="FQI103" s="224"/>
      <c r="FQJ103" s="224"/>
      <c r="FQK103" s="224"/>
      <c r="FQL103" s="224"/>
      <c r="FQM103" s="224"/>
      <c r="FQN103" s="224"/>
      <c r="FQO103" s="223" t="s">
        <v>1344</v>
      </c>
      <c r="FQP103" s="224"/>
      <c r="FQQ103" s="224"/>
      <c r="FQR103" s="224"/>
      <c r="FQS103" s="224"/>
      <c r="FQT103" s="224"/>
      <c r="FQU103" s="224"/>
      <c r="FQV103" s="224"/>
      <c r="FQW103" s="223" t="s">
        <v>1344</v>
      </c>
      <c r="FQX103" s="224"/>
      <c r="FQY103" s="224"/>
      <c r="FQZ103" s="224"/>
      <c r="FRA103" s="224"/>
      <c r="FRB103" s="224"/>
      <c r="FRC103" s="224"/>
      <c r="FRD103" s="224"/>
      <c r="FRE103" s="223" t="s">
        <v>1344</v>
      </c>
      <c r="FRF103" s="224"/>
      <c r="FRG103" s="224"/>
      <c r="FRH103" s="224"/>
      <c r="FRI103" s="224"/>
      <c r="FRJ103" s="224"/>
      <c r="FRK103" s="224"/>
      <c r="FRL103" s="224"/>
      <c r="FRM103" s="223" t="s">
        <v>1344</v>
      </c>
      <c r="FRN103" s="224"/>
      <c r="FRO103" s="224"/>
      <c r="FRP103" s="224"/>
      <c r="FRQ103" s="224"/>
      <c r="FRR103" s="224"/>
      <c r="FRS103" s="224"/>
      <c r="FRT103" s="224"/>
      <c r="FRU103" s="223" t="s">
        <v>1344</v>
      </c>
      <c r="FRV103" s="224"/>
      <c r="FRW103" s="224"/>
      <c r="FRX103" s="224"/>
      <c r="FRY103" s="224"/>
      <c r="FRZ103" s="224"/>
      <c r="FSA103" s="224"/>
      <c r="FSB103" s="224"/>
      <c r="FSC103" s="223" t="s">
        <v>1344</v>
      </c>
      <c r="FSD103" s="224"/>
      <c r="FSE103" s="224"/>
      <c r="FSF103" s="224"/>
      <c r="FSG103" s="224"/>
      <c r="FSH103" s="224"/>
      <c r="FSI103" s="224"/>
      <c r="FSJ103" s="224"/>
      <c r="FSK103" s="223" t="s">
        <v>1344</v>
      </c>
      <c r="FSL103" s="224"/>
      <c r="FSM103" s="224"/>
      <c r="FSN103" s="224"/>
      <c r="FSO103" s="224"/>
      <c r="FSP103" s="224"/>
      <c r="FSQ103" s="224"/>
      <c r="FSR103" s="224"/>
      <c r="FSS103" s="223" t="s">
        <v>1344</v>
      </c>
      <c r="FST103" s="224"/>
      <c r="FSU103" s="224"/>
      <c r="FSV103" s="224"/>
      <c r="FSW103" s="224"/>
      <c r="FSX103" s="224"/>
      <c r="FSY103" s="224"/>
      <c r="FSZ103" s="224"/>
      <c r="FTA103" s="223" t="s">
        <v>1344</v>
      </c>
      <c r="FTB103" s="224"/>
      <c r="FTC103" s="224"/>
      <c r="FTD103" s="224"/>
      <c r="FTE103" s="224"/>
      <c r="FTF103" s="224"/>
      <c r="FTG103" s="224"/>
      <c r="FTH103" s="224"/>
      <c r="FTI103" s="223" t="s">
        <v>1344</v>
      </c>
      <c r="FTJ103" s="224"/>
      <c r="FTK103" s="224"/>
      <c r="FTL103" s="224"/>
      <c r="FTM103" s="224"/>
      <c r="FTN103" s="224"/>
      <c r="FTO103" s="224"/>
      <c r="FTP103" s="224"/>
      <c r="FTQ103" s="223" t="s">
        <v>1344</v>
      </c>
      <c r="FTR103" s="224"/>
      <c r="FTS103" s="224"/>
      <c r="FTT103" s="224"/>
      <c r="FTU103" s="224"/>
      <c r="FTV103" s="224"/>
      <c r="FTW103" s="224"/>
      <c r="FTX103" s="224"/>
      <c r="FTY103" s="223" t="s">
        <v>1344</v>
      </c>
      <c r="FTZ103" s="224"/>
      <c r="FUA103" s="224"/>
      <c r="FUB103" s="224"/>
      <c r="FUC103" s="224"/>
      <c r="FUD103" s="224"/>
      <c r="FUE103" s="224"/>
      <c r="FUF103" s="224"/>
      <c r="FUG103" s="223" t="s">
        <v>1344</v>
      </c>
      <c r="FUH103" s="224"/>
      <c r="FUI103" s="224"/>
      <c r="FUJ103" s="224"/>
      <c r="FUK103" s="224"/>
      <c r="FUL103" s="224"/>
      <c r="FUM103" s="224"/>
      <c r="FUN103" s="224"/>
      <c r="FUO103" s="223" t="s">
        <v>1344</v>
      </c>
      <c r="FUP103" s="224"/>
      <c r="FUQ103" s="224"/>
      <c r="FUR103" s="224"/>
      <c r="FUS103" s="224"/>
      <c r="FUT103" s="224"/>
      <c r="FUU103" s="224"/>
      <c r="FUV103" s="224"/>
      <c r="FUW103" s="223" t="s">
        <v>1344</v>
      </c>
      <c r="FUX103" s="224"/>
      <c r="FUY103" s="224"/>
      <c r="FUZ103" s="224"/>
      <c r="FVA103" s="224"/>
      <c r="FVB103" s="224"/>
      <c r="FVC103" s="224"/>
      <c r="FVD103" s="224"/>
      <c r="FVE103" s="223" t="s">
        <v>1344</v>
      </c>
      <c r="FVF103" s="224"/>
      <c r="FVG103" s="224"/>
      <c r="FVH103" s="224"/>
      <c r="FVI103" s="224"/>
      <c r="FVJ103" s="224"/>
      <c r="FVK103" s="224"/>
      <c r="FVL103" s="224"/>
      <c r="FVM103" s="223" t="s">
        <v>1344</v>
      </c>
      <c r="FVN103" s="224"/>
      <c r="FVO103" s="224"/>
      <c r="FVP103" s="224"/>
      <c r="FVQ103" s="224"/>
      <c r="FVR103" s="224"/>
      <c r="FVS103" s="224"/>
      <c r="FVT103" s="224"/>
      <c r="FVU103" s="223" t="s">
        <v>1344</v>
      </c>
      <c r="FVV103" s="224"/>
      <c r="FVW103" s="224"/>
      <c r="FVX103" s="224"/>
      <c r="FVY103" s="224"/>
      <c r="FVZ103" s="224"/>
      <c r="FWA103" s="224"/>
      <c r="FWB103" s="224"/>
      <c r="FWC103" s="223" t="s">
        <v>1344</v>
      </c>
      <c r="FWD103" s="224"/>
      <c r="FWE103" s="224"/>
      <c r="FWF103" s="224"/>
      <c r="FWG103" s="224"/>
      <c r="FWH103" s="224"/>
      <c r="FWI103" s="224"/>
      <c r="FWJ103" s="224"/>
      <c r="FWK103" s="223" t="s">
        <v>1344</v>
      </c>
      <c r="FWL103" s="224"/>
      <c r="FWM103" s="224"/>
      <c r="FWN103" s="224"/>
      <c r="FWO103" s="224"/>
      <c r="FWP103" s="224"/>
      <c r="FWQ103" s="224"/>
      <c r="FWR103" s="224"/>
      <c r="FWS103" s="223" t="s">
        <v>1344</v>
      </c>
      <c r="FWT103" s="224"/>
      <c r="FWU103" s="224"/>
      <c r="FWV103" s="224"/>
      <c r="FWW103" s="224"/>
      <c r="FWX103" s="224"/>
      <c r="FWY103" s="224"/>
      <c r="FWZ103" s="224"/>
      <c r="FXA103" s="223" t="s">
        <v>1344</v>
      </c>
      <c r="FXB103" s="224"/>
      <c r="FXC103" s="224"/>
      <c r="FXD103" s="224"/>
      <c r="FXE103" s="224"/>
      <c r="FXF103" s="224"/>
      <c r="FXG103" s="224"/>
      <c r="FXH103" s="224"/>
      <c r="FXI103" s="223" t="s">
        <v>1344</v>
      </c>
      <c r="FXJ103" s="224"/>
      <c r="FXK103" s="224"/>
      <c r="FXL103" s="224"/>
      <c r="FXM103" s="224"/>
      <c r="FXN103" s="224"/>
      <c r="FXO103" s="224"/>
      <c r="FXP103" s="224"/>
      <c r="FXQ103" s="223" t="s">
        <v>1344</v>
      </c>
      <c r="FXR103" s="224"/>
      <c r="FXS103" s="224"/>
      <c r="FXT103" s="224"/>
      <c r="FXU103" s="224"/>
      <c r="FXV103" s="224"/>
      <c r="FXW103" s="224"/>
      <c r="FXX103" s="224"/>
      <c r="FXY103" s="223" t="s">
        <v>1344</v>
      </c>
      <c r="FXZ103" s="224"/>
      <c r="FYA103" s="224"/>
      <c r="FYB103" s="224"/>
      <c r="FYC103" s="224"/>
      <c r="FYD103" s="224"/>
      <c r="FYE103" s="224"/>
      <c r="FYF103" s="224"/>
      <c r="FYG103" s="223" t="s">
        <v>1344</v>
      </c>
      <c r="FYH103" s="224"/>
      <c r="FYI103" s="224"/>
      <c r="FYJ103" s="224"/>
      <c r="FYK103" s="224"/>
      <c r="FYL103" s="224"/>
      <c r="FYM103" s="224"/>
      <c r="FYN103" s="224"/>
      <c r="FYO103" s="223" t="s">
        <v>1344</v>
      </c>
      <c r="FYP103" s="224"/>
      <c r="FYQ103" s="224"/>
      <c r="FYR103" s="224"/>
      <c r="FYS103" s="224"/>
      <c r="FYT103" s="224"/>
      <c r="FYU103" s="224"/>
      <c r="FYV103" s="224"/>
      <c r="FYW103" s="223" t="s">
        <v>1344</v>
      </c>
      <c r="FYX103" s="224"/>
      <c r="FYY103" s="224"/>
      <c r="FYZ103" s="224"/>
      <c r="FZA103" s="224"/>
      <c r="FZB103" s="224"/>
      <c r="FZC103" s="224"/>
      <c r="FZD103" s="224"/>
      <c r="FZE103" s="223" t="s">
        <v>1344</v>
      </c>
      <c r="FZF103" s="224"/>
      <c r="FZG103" s="224"/>
      <c r="FZH103" s="224"/>
      <c r="FZI103" s="224"/>
      <c r="FZJ103" s="224"/>
      <c r="FZK103" s="224"/>
      <c r="FZL103" s="224"/>
      <c r="FZM103" s="223" t="s">
        <v>1344</v>
      </c>
      <c r="FZN103" s="224"/>
      <c r="FZO103" s="224"/>
      <c r="FZP103" s="224"/>
      <c r="FZQ103" s="224"/>
      <c r="FZR103" s="224"/>
      <c r="FZS103" s="224"/>
      <c r="FZT103" s="224"/>
      <c r="FZU103" s="223" t="s">
        <v>1344</v>
      </c>
      <c r="FZV103" s="224"/>
      <c r="FZW103" s="224"/>
      <c r="FZX103" s="224"/>
      <c r="FZY103" s="224"/>
      <c r="FZZ103" s="224"/>
      <c r="GAA103" s="224"/>
      <c r="GAB103" s="224"/>
      <c r="GAC103" s="223" t="s">
        <v>1344</v>
      </c>
      <c r="GAD103" s="224"/>
      <c r="GAE103" s="224"/>
      <c r="GAF103" s="224"/>
      <c r="GAG103" s="224"/>
      <c r="GAH103" s="224"/>
      <c r="GAI103" s="224"/>
      <c r="GAJ103" s="224"/>
      <c r="GAK103" s="223" t="s">
        <v>1344</v>
      </c>
      <c r="GAL103" s="224"/>
      <c r="GAM103" s="224"/>
      <c r="GAN103" s="224"/>
      <c r="GAO103" s="224"/>
      <c r="GAP103" s="224"/>
      <c r="GAQ103" s="224"/>
      <c r="GAR103" s="224"/>
      <c r="GAS103" s="223" t="s">
        <v>1344</v>
      </c>
      <c r="GAT103" s="224"/>
      <c r="GAU103" s="224"/>
      <c r="GAV103" s="224"/>
      <c r="GAW103" s="224"/>
      <c r="GAX103" s="224"/>
      <c r="GAY103" s="224"/>
      <c r="GAZ103" s="224"/>
      <c r="GBA103" s="223" t="s">
        <v>1344</v>
      </c>
      <c r="GBB103" s="224"/>
      <c r="GBC103" s="224"/>
      <c r="GBD103" s="224"/>
      <c r="GBE103" s="224"/>
      <c r="GBF103" s="224"/>
      <c r="GBG103" s="224"/>
      <c r="GBH103" s="224"/>
      <c r="GBI103" s="223" t="s">
        <v>1344</v>
      </c>
      <c r="GBJ103" s="224"/>
      <c r="GBK103" s="224"/>
      <c r="GBL103" s="224"/>
      <c r="GBM103" s="224"/>
      <c r="GBN103" s="224"/>
      <c r="GBO103" s="224"/>
      <c r="GBP103" s="224"/>
      <c r="GBQ103" s="223" t="s">
        <v>1344</v>
      </c>
      <c r="GBR103" s="224"/>
      <c r="GBS103" s="224"/>
      <c r="GBT103" s="224"/>
      <c r="GBU103" s="224"/>
      <c r="GBV103" s="224"/>
      <c r="GBW103" s="224"/>
      <c r="GBX103" s="224"/>
      <c r="GBY103" s="223" t="s">
        <v>1344</v>
      </c>
      <c r="GBZ103" s="224"/>
      <c r="GCA103" s="224"/>
      <c r="GCB103" s="224"/>
      <c r="GCC103" s="224"/>
      <c r="GCD103" s="224"/>
      <c r="GCE103" s="224"/>
      <c r="GCF103" s="224"/>
      <c r="GCG103" s="223" t="s">
        <v>1344</v>
      </c>
      <c r="GCH103" s="224"/>
      <c r="GCI103" s="224"/>
      <c r="GCJ103" s="224"/>
      <c r="GCK103" s="224"/>
      <c r="GCL103" s="224"/>
      <c r="GCM103" s="224"/>
      <c r="GCN103" s="224"/>
      <c r="GCO103" s="223" t="s">
        <v>1344</v>
      </c>
      <c r="GCP103" s="224"/>
      <c r="GCQ103" s="224"/>
      <c r="GCR103" s="224"/>
      <c r="GCS103" s="224"/>
      <c r="GCT103" s="224"/>
      <c r="GCU103" s="224"/>
      <c r="GCV103" s="224"/>
      <c r="GCW103" s="223" t="s">
        <v>1344</v>
      </c>
      <c r="GCX103" s="224"/>
      <c r="GCY103" s="224"/>
      <c r="GCZ103" s="224"/>
      <c r="GDA103" s="224"/>
      <c r="GDB103" s="224"/>
      <c r="GDC103" s="224"/>
      <c r="GDD103" s="224"/>
      <c r="GDE103" s="223" t="s">
        <v>1344</v>
      </c>
      <c r="GDF103" s="224"/>
      <c r="GDG103" s="224"/>
      <c r="GDH103" s="224"/>
      <c r="GDI103" s="224"/>
      <c r="GDJ103" s="224"/>
      <c r="GDK103" s="224"/>
      <c r="GDL103" s="224"/>
      <c r="GDM103" s="223" t="s">
        <v>1344</v>
      </c>
      <c r="GDN103" s="224"/>
      <c r="GDO103" s="224"/>
      <c r="GDP103" s="224"/>
      <c r="GDQ103" s="224"/>
      <c r="GDR103" s="224"/>
      <c r="GDS103" s="224"/>
      <c r="GDT103" s="224"/>
      <c r="GDU103" s="223" t="s">
        <v>1344</v>
      </c>
      <c r="GDV103" s="224"/>
      <c r="GDW103" s="224"/>
      <c r="GDX103" s="224"/>
      <c r="GDY103" s="224"/>
      <c r="GDZ103" s="224"/>
      <c r="GEA103" s="224"/>
      <c r="GEB103" s="224"/>
      <c r="GEC103" s="223" t="s">
        <v>1344</v>
      </c>
      <c r="GED103" s="224"/>
      <c r="GEE103" s="224"/>
      <c r="GEF103" s="224"/>
      <c r="GEG103" s="224"/>
      <c r="GEH103" s="224"/>
      <c r="GEI103" s="224"/>
      <c r="GEJ103" s="224"/>
      <c r="GEK103" s="223" t="s">
        <v>1344</v>
      </c>
      <c r="GEL103" s="224"/>
      <c r="GEM103" s="224"/>
      <c r="GEN103" s="224"/>
      <c r="GEO103" s="224"/>
      <c r="GEP103" s="224"/>
      <c r="GEQ103" s="224"/>
      <c r="GER103" s="224"/>
      <c r="GES103" s="223" t="s">
        <v>1344</v>
      </c>
      <c r="GET103" s="224"/>
      <c r="GEU103" s="224"/>
      <c r="GEV103" s="224"/>
      <c r="GEW103" s="224"/>
      <c r="GEX103" s="224"/>
      <c r="GEY103" s="224"/>
      <c r="GEZ103" s="224"/>
      <c r="GFA103" s="223" t="s">
        <v>1344</v>
      </c>
      <c r="GFB103" s="224"/>
      <c r="GFC103" s="224"/>
      <c r="GFD103" s="224"/>
      <c r="GFE103" s="224"/>
      <c r="GFF103" s="224"/>
      <c r="GFG103" s="224"/>
      <c r="GFH103" s="224"/>
      <c r="GFI103" s="223" t="s">
        <v>1344</v>
      </c>
      <c r="GFJ103" s="224"/>
      <c r="GFK103" s="224"/>
      <c r="GFL103" s="224"/>
      <c r="GFM103" s="224"/>
      <c r="GFN103" s="224"/>
      <c r="GFO103" s="224"/>
      <c r="GFP103" s="224"/>
      <c r="GFQ103" s="223" t="s">
        <v>1344</v>
      </c>
      <c r="GFR103" s="224"/>
      <c r="GFS103" s="224"/>
      <c r="GFT103" s="224"/>
      <c r="GFU103" s="224"/>
      <c r="GFV103" s="224"/>
      <c r="GFW103" s="224"/>
      <c r="GFX103" s="224"/>
      <c r="GFY103" s="223" t="s">
        <v>1344</v>
      </c>
      <c r="GFZ103" s="224"/>
      <c r="GGA103" s="224"/>
      <c r="GGB103" s="224"/>
      <c r="GGC103" s="224"/>
      <c r="GGD103" s="224"/>
      <c r="GGE103" s="224"/>
      <c r="GGF103" s="224"/>
      <c r="GGG103" s="223" t="s">
        <v>1344</v>
      </c>
      <c r="GGH103" s="224"/>
      <c r="GGI103" s="224"/>
      <c r="GGJ103" s="224"/>
      <c r="GGK103" s="224"/>
      <c r="GGL103" s="224"/>
      <c r="GGM103" s="224"/>
      <c r="GGN103" s="224"/>
      <c r="GGO103" s="223" t="s">
        <v>1344</v>
      </c>
      <c r="GGP103" s="224"/>
      <c r="GGQ103" s="224"/>
      <c r="GGR103" s="224"/>
      <c r="GGS103" s="224"/>
      <c r="GGT103" s="224"/>
      <c r="GGU103" s="224"/>
      <c r="GGV103" s="224"/>
      <c r="GGW103" s="223" t="s">
        <v>1344</v>
      </c>
      <c r="GGX103" s="224"/>
      <c r="GGY103" s="224"/>
      <c r="GGZ103" s="224"/>
      <c r="GHA103" s="224"/>
      <c r="GHB103" s="224"/>
      <c r="GHC103" s="224"/>
      <c r="GHD103" s="224"/>
      <c r="GHE103" s="223" t="s">
        <v>1344</v>
      </c>
      <c r="GHF103" s="224"/>
      <c r="GHG103" s="224"/>
      <c r="GHH103" s="224"/>
      <c r="GHI103" s="224"/>
      <c r="GHJ103" s="224"/>
      <c r="GHK103" s="224"/>
      <c r="GHL103" s="224"/>
      <c r="GHM103" s="223" t="s">
        <v>1344</v>
      </c>
      <c r="GHN103" s="224"/>
      <c r="GHO103" s="224"/>
      <c r="GHP103" s="224"/>
      <c r="GHQ103" s="224"/>
      <c r="GHR103" s="224"/>
      <c r="GHS103" s="224"/>
      <c r="GHT103" s="224"/>
      <c r="GHU103" s="223" t="s">
        <v>1344</v>
      </c>
      <c r="GHV103" s="224"/>
      <c r="GHW103" s="224"/>
      <c r="GHX103" s="224"/>
      <c r="GHY103" s="224"/>
      <c r="GHZ103" s="224"/>
      <c r="GIA103" s="224"/>
      <c r="GIB103" s="224"/>
      <c r="GIC103" s="223" t="s">
        <v>1344</v>
      </c>
      <c r="GID103" s="224"/>
      <c r="GIE103" s="224"/>
      <c r="GIF103" s="224"/>
      <c r="GIG103" s="224"/>
      <c r="GIH103" s="224"/>
      <c r="GII103" s="224"/>
      <c r="GIJ103" s="224"/>
      <c r="GIK103" s="223" t="s">
        <v>1344</v>
      </c>
      <c r="GIL103" s="224"/>
      <c r="GIM103" s="224"/>
      <c r="GIN103" s="224"/>
      <c r="GIO103" s="224"/>
      <c r="GIP103" s="224"/>
      <c r="GIQ103" s="224"/>
      <c r="GIR103" s="224"/>
      <c r="GIS103" s="223" t="s">
        <v>1344</v>
      </c>
      <c r="GIT103" s="224"/>
      <c r="GIU103" s="224"/>
      <c r="GIV103" s="224"/>
      <c r="GIW103" s="224"/>
      <c r="GIX103" s="224"/>
      <c r="GIY103" s="224"/>
      <c r="GIZ103" s="224"/>
      <c r="GJA103" s="223" t="s">
        <v>1344</v>
      </c>
      <c r="GJB103" s="224"/>
      <c r="GJC103" s="224"/>
      <c r="GJD103" s="224"/>
      <c r="GJE103" s="224"/>
      <c r="GJF103" s="224"/>
      <c r="GJG103" s="224"/>
      <c r="GJH103" s="224"/>
      <c r="GJI103" s="223" t="s">
        <v>1344</v>
      </c>
      <c r="GJJ103" s="224"/>
      <c r="GJK103" s="224"/>
      <c r="GJL103" s="224"/>
      <c r="GJM103" s="224"/>
      <c r="GJN103" s="224"/>
      <c r="GJO103" s="224"/>
      <c r="GJP103" s="224"/>
      <c r="GJQ103" s="223" t="s">
        <v>1344</v>
      </c>
      <c r="GJR103" s="224"/>
      <c r="GJS103" s="224"/>
      <c r="GJT103" s="224"/>
      <c r="GJU103" s="224"/>
      <c r="GJV103" s="224"/>
      <c r="GJW103" s="224"/>
      <c r="GJX103" s="224"/>
      <c r="GJY103" s="223" t="s">
        <v>1344</v>
      </c>
      <c r="GJZ103" s="224"/>
      <c r="GKA103" s="224"/>
      <c r="GKB103" s="224"/>
      <c r="GKC103" s="224"/>
      <c r="GKD103" s="224"/>
      <c r="GKE103" s="224"/>
      <c r="GKF103" s="224"/>
      <c r="GKG103" s="223" t="s">
        <v>1344</v>
      </c>
      <c r="GKH103" s="224"/>
      <c r="GKI103" s="224"/>
      <c r="GKJ103" s="224"/>
      <c r="GKK103" s="224"/>
      <c r="GKL103" s="224"/>
      <c r="GKM103" s="224"/>
      <c r="GKN103" s="224"/>
      <c r="GKO103" s="223" t="s">
        <v>1344</v>
      </c>
      <c r="GKP103" s="224"/>
      <c r="GKQ103" s="224"/>
      <c r="GKR103" s="224"/>
      <c r="GKS103" s="224"/>
      <c r="GKT103" s="224"/>
      <c r="GKU103" s="224"/>
      <c r="GKV103" s="224"/>
      <c r="GKW103" s="223" t="s">
        <v>1344</v>
      </c>
      <c r="GKX103" s="224"/>
      <c r="GKY103" s="224"/>
      <c r="GKZ103" s="224"/>
      <c r="GLA103" s="224"/>
      <c r="GLB103" s="224"/>
      <c r="GLC103" s="224"/>
      <c r="GLD103" s="224"/>
      <c r="GLE103" s="223" t="s">
        <v>1344</v>
      </c>
      <c r="GLF103" s="224"/>
      <c r="GLG103" s="224"/>
      <c r="GLH103" s="224"/>
      <c r="GLI103" s="224"/>
      <c r="GLJ103" s="224"/>
      <c r="GLK103" s="224"/>
      <c r="GLL103" s="224"/>
      <c r="GLM103" s="223" t="s">
        <v>1344</v>
      </c>
      <c r="GLN103" s="224"/>
      <c r="GLO103" s="224"/>
      <c r="GLP103" s="224"/>
      <c r="GLQ103" s="224"/>
      <c r="GLR103" s="224"/>
      <c r="GLS103" s="224"/>
      <c r="GLT103" s="224"/>
      <c r="GLU103" s="223" t="s">
        <v>1344</v>
      </c>
      <c r="GLV103" s="224"/>
      <c r="GLW103" s="224"/>
      <c r="GLX103" s="224"/>
      <c r="GLY103" s="224"/>
      <c r="GLZ103" s="224"/>
      <c r="GMA103" s="224"/>
      <c r="GMB103" s="224"/>
      <c r="GMC103" s="223" t="s">
        <v>1344</v>
      </c>
      <c r="GMD103" s="224"/>
      <c r="GME103" s="224"/>
      <c r="GMF103" s="224"/>
      <c r="GMG103" s="224"/>
      <c r="GMH103" s="224"/>
      <c r="GMI103" s="224"/>
      <c r="GMJ103" s="224"/>
      <c r="GMK103" s="223" t="s">
        <v>1344</v>
      </c>
      <c r="GML103" s="224"/>
      <c r="GMM103" s="224"/>
      <c r="GMN103" s="224"/>
      <c r="GMO103" s="224"/>
      <c r="GMP103" s="224"/>
      <c r="GMQ103" s="224"/>
      <c r="GMR103" s="224"/>
      <c r="GMS103" s="223" t="s">
        <v>1344</v>
      </c>
      <c r="GMT103" s="224"/>
      <c r="GMU103" s="224"/>
      <c r="GMV103" s="224"/>
      <c r="GMW103" s="224"/>
      <c r="GMX103" s="224"/>
      <c r="GMY103" s="224"/>
      <c r="GMZ103" s="224"/>
      <c r="GNA103" s="223" t="s">
        <v>1344</v>
      </c>
      <c r="GNB103" s="224"/>
      <c r="GNC103" s="224"/>
      <c r="GND103" s="224"/>
      <c r="GNE103" s="224"/>
      <c r="GNF103" s="224"/>
      <c r="GNG103" s="224"/>
      <c r="GNH103" s="224"/>
      <c r="GNI103" s="223" t="s">
        <v>1344</v>
      </c>
      <c r="GNJ103" s="224"/>
      <c r="GNK103" s="224"/>
      <c r="GNL103" s="224"/>
      <c r="GNM103" s="224"/>
      <c r="GNN103" s="224"/>
      <c r="GNO103" s="224"/>
      <c r="GNP103" s="224"/>
      <c r="GNQ103" s="223" t="s">
        <v>1344</v>
      </c>
      <c r="GNR103" s="224"/>
      <c r="GNS103" s="224"/>
      <c r="GNT103" s="224"/>
      <c r="GNU103" s="224"/>
      <c r="GNV103" s="224"/>
      <c r="GNW103" s="224"/>
      <c r="GNX103" s="224"/>
      <c r="GNY103" s="223" t="s">
        <v>1344</v>
      </c>
      <c r="GNZ103" s="224"/>
      <c r="GOA103" s="224"/>
      <c r="GOB103" s="224"/>
      <c r="GOC103" s="224"/>
      <c r="GOD103" s="224"/>
      <c r="GOE103" s="224"/>
      <c r="GOF103" s="224"/>
      <c r="GOG103" s="223" t="s">
        <v>1344</v>
      </c>
      <c r="GOH103" s="224"/>
      <c r="GOI103" s="224"/>
      <c r="GOJ103" s="224"/>
      <c r="GOK103" s="224"/>
      <c r="GOL103" s="224"/>
      <c r="GOM103" s="224"/>
      <c r="GON103" s="224"/>
      <c r="GOO103" s="223" t="s">
        <v>1344</v>
      </c>
      <c r="GOP103" s="224"/>
      <c r="GOQ103" s="224"/>
      <c r="GOR103" s="224"/>
      <c r="GOS103" s="224"/>
      <c r="GOT103" s="224"/>
      <c r="GOU103" s="224"/>
      <c r="GOV103" s="224"/>
      <c r="GOW103" s="223" t="s">
        <v>1344</v>
      </c>
      <c r="GOX103" s="224"/>
      <c r="GOY103" s="224"/>
      <c r="GOZ103" s="224"/>
      <c r="GPA103" s="224"/>
      <c r="GPB103" s="224"/>
      <c r="GPC103" s="224"/>
      <c r="GPD103" s="224"/>
      <c r="GPE103" s="223" t="s">
        <v>1344</v>
      </c>
      <c r="GPF103" s="224"/>
      <c r="GPG103" s="224"/>
      <c r="GPH103" s="224"/>
      <c r="GPI103" s="224"/>
      <c r="GPJ103" s="224"/>
      <c r="GPK103" s="224"/>
      <c r="GPL103" s="224"/>
      <c r="GPM103" s="223" t="s">
        <v>1344</v>
      </c>
      <c r="GPN103" s="224"/>
      <c r="GPO103" s="224"/>
      <c r="GPP103" s="224"/>
      <c r="GPQ103" s="224"/>
      <c r="GPR103" s="224"/>
      <c r="GPS103" s="224"/>
      <c r="GPT103" s="224"/>
      <c r="GPU103" s="223" t="s">
        <v>1344</v>
      </c>
      <c r="GPV103" s="224"/>
      <c r="GPW103" s="224"/>
      <c r="GPX103" s="224"/>
      <c r="GPY103" s="224"/>
      <c r="GPZ103" s="224"/>
      <c r="GQA103" s="224"/>
      <c r="GQB103" s="224"/>
      <c r="GQC103" s="223" t="s">
        <v>1344</v>
      </c>
      <c r="GQD103" s="224"/>
      <c r="GQE103" s="224"/>
      <c r="GQF103" s="224"/>
      <c r="GQG103" s="224"/>
      <c r="GQH103" s="224"/>
      <c r="GQI103" s="224"/>
      <c r="GQJ103" s="224"/>
      <c r="GQK103" s="223" t="s">
        <v>1344</v>
      </c>
      <c r="GQL103" s="224"/>
      <c r="GQM103" s="224"/>
      <c r="GQN103" s="224"/>
      <c r="GQO103" s="224"/>
      <c r="GQP103" s="224"/>
      <c r="GQQ103" s="224"/>
      <c r="GQR103" s="224"/>
      <c r="GQS103" s="223" t="s">
        <v>1344</v>
      </c>
      <c r="GQT103" s="224"/>
      <c r="GQU103" s="224"/>
      <c r="GQV103" s="224"/>
      <c r="GQW103" s="224"/>
      <c r="GQX103" s="224"/>
      <c r="GQY103" s="224"/>
      <c r="GQZ103" s="224"/>
      <c r="GRA103" s="223" t="s">
        <v>1344</v>
      </c>
      <c r="GRB103" s="224"/>
      <c r="GRC103" s="224"/>
      <c r="GRD103" s="224"/>
      <c r="GRE103" s="224"/>
      <c r="GRF103" s="224"/>
      <c r="GRG103" s="224"/>
      <c r="GRH103" s="224"/>
      <c r="GRI103" s="223" t="s">
        <v>1344</v>
      </c>
      <c r="GRJ103" s="224"/>
      <c r="GRK103" s="224"/>
      <c r="GRL103" s="224"/>
      <c r="GRM103" s="224"/>
      <c r="GRN103" s="224"/>
      <c r="GRO103" s="224"/>
      <c r="GRP103" s="224"/>
      <c r="GRQ103" s="223" t="s">
        <v>1344</v>
      </c>
      <c r="GRR103" s="224"/>
      <c r="GRS103" s="224"/>
      <c r="GRT103" s="224"/>
      <c r="GRU103" s="224"/>
      <c r="GRV103" s="224"/>
      <c r="GRW103" s="224"/>
      <c r="GRX103" s="224"/>
      <c r="GRY103" s="223" t="s">
        <v>1344</v>
      </c>
      <c r="GRZ103" s="224"/>
      <c r="GSA103" s="224"/>
      <c r="GSB103" s="224"/>
      <c r="GSC103" s="224"/>
      <c r="GSD103" s="224"/>
      <c r="GSE103" s="224"/>
      <c r="GSF103" s="224"/>
      <c r="GSG103" s="223" t="s">
        <v>1344</v>
      </c>
      <c r="GSH103" s="224"/>
      <c r="GSI103" s="224"/>
      <c r="GSJ103" s="224"/>
      <c r="GSK103" s="224"/>
      <c r="GSL103" s="224"/>
      <c r="GSM103" s="224"/>
      <c r="GSN103" s="224"/>
      <c r="GSO103" s="223" t="s">
        <v>1344</v>
      </c>
      <c r="GSP103" s="224"/>
      <c r="GSQ103" s="224"/>
      <c r="GSR103" s="224"/>
      <c r="GSS103" s="224"/>
      <c r="GST103" s="224"/>
      <c r="GSU103" s="224"/>
      <c r="GSV103" s="224"/>
      <c r="GSW103" s="223" t="s">
        <v>1344</v>
      </c>
      <c r="GSX103" s="224"/>
      <c r="GSY103" s="224"/>
      <c r="GSZ103" s="224"/>
      <c r="GTA103" s="224"/>
      <c r="GTB103" s="224"/>
      <c r="GTC103" s="224"/>
      <c r="GTD103" s="224"/>
      <c r="GTE103" s="223" t="s">
        <v>1344</v>
      </c>
      <c r="GTF103" s="224"/>
      <c r="GTG103" s="224"/>
      <c r="GTH103" s="224"/>
      <c r="GTI103" s="224"/>
      <c r="GTJ103" s="224"/>
      <c r="GTK103" s="224"/>
      <c r="GTL103" s="224"/>
      <c r="GTM103" s="223" t="s">
        <v>1344</v>
      </c>
      <c r="GTN103" s="224"/>
      <c r="GTO103" s="224"/>
      <c r="GTP103" s="224"/>
      <c r="GTQ103" s="224"/>
      <c r="GTR103" s="224"/>
      <c r="GTS103" s="224"/>
      <c r="GTT103" s="224"/>
      <c r="GTU103" s="223" t="s">
        <v>1344</v>
      </c>
      <c r="GTV103" s="224"/>
      <c r="GTW103" s="224"/>
      <c r="GTX103" s="224"/>
      <c r="GTY103" s="224"/>
      <c r="GTZ103" s="224"/>
      <c r="GUA103" s="224"/>
      <c r="GUB103" s="224"/>
      <c r="GUC103" s="223" t="s">
        <v>1344</v>
      </c>
      <c r="GUD103" s="224"/>
      <c r="GUE103" s="224"/>
      <c r="GUF103" s="224"/>
      <c r="GUG103" s="224"/>
      <c r="GUH103" s="224"/>
      <c r="GUI103" s="224"/>
      <c r="GUJ103" s="224"/>
      <c r="GUK103" s="223" t="s">
        <v>1344</v>
      </c>
      <c r="GUL103" s="224"/>
      <c r="GUM103" s="224"/>
      <c r="GUN103" s="224"/>
      <c r="GUO103" s="224"/>
      <c r="GUP103" s="224"/>
      <c r="GUQ103" s="224"/>
      <c r="GUR103" s="224"/>
      <c r="GUS103" s="223" t="s">
        <v>1344</v>
      </c>
      <c r="GUT103" s="224"/>
      <c r="GUU103" s="224"/>
      <c r="GUV103" s="224"/>
      <c r="GUW103" s="224"/>
      <c r="GUX103" s="224"/>
      <c r="GUY103" s="224"/>
      <c r="GUZ103" s="224"/>
      <c r="GVA103" s="223" t="s">
        <v>1344</v>
      </c>
      <c r="GVB103" s="224"/>
      <c r="GVC103" s="224"/>
      <c r="GVD103" s="224"/>
      <c r="GVE103" s="224"/>
      <c r="GVF103" s="224"/>
      <c r="GVG103" s="224"/>
      <c r="GVH103" s="224"/>
      <c r="GVI103" s="223" t="s">
        <v>1344</v>
      </c>
      <c r="GVJ103" s="224"/>
      <c r="GVK103" s="224"/>
      <c r="GVL103" s="224"/>
      <c r="GVM103" s="224"/>
      <c r="GVN103" s="224"/>
      <c r="GVO103" s="224"/>
      <c r="GVP103" s="224"/>
      <c r="GVQ103" s="223" t="s">
        <v>1344</v>
      </c>
      <c r="GVR103" s="224"/>
      <c r="GVS103" s="224"/>
      <c r="GVT103" s="224"/>
      <c r="GVU103" s="224"/>
      <c r="GVV103" s="224"/>
      <c r="GVW103" s="224"/>
      <c r="GVX103" s="224"/>
      <c r="GVY103" s="223" t="s">
        <v>1344</v>
      </c>
      <c r="GVZ103" s="224"/>
      <c r="GWA103" s="224"/>
      <c r="GWB103" s="224"/>
      <c r="GWC103" s="224"/>
      <c r="GWD103" s="224"/>
      <c r="GWE103" s="224"/>
      <c r="GWF103" s="224"/>
      <c r="GWG103" s="223" t="s">
        <v>1344</v>
      </c>
      <c r="GWH103" s="224"/>
      <c r="GWI103" s="224"/>
      <c r="GWJ103" s="224"/>
      <c r="GWK103" s="224"/>
      <c r="GWL103" s="224"/>
      <c r="GWM103" s="224"/>
      <c r="GWN103" s="224"/>
      <c r="GWO103" s="223" t="s">
        <v>1344</v>
      </c>
      <c r="GWP103" s="224"/>
      <c r="GWQ103" s="224"/>
      <c r="GWR103" s="224"/>
      <c r="GWS103" s="224"/>
      <c r="GWT103" s="224"/>
      <c r="GWU103" s="224"/>
      <c r="GWV103" s="224"/>
      <c r="GWW103" s="223" t="s">
        <v>1344</v>
      </c>
      <c r="GWX103" s="224"/>
      <c r="GWY103" s="224"/>
      <c r="GWZ103" s="224"/>
      <c r="GXA103" s="224"/>
      <c r="GXB103" s="224"/>
      <c r="GXC103" s="224"/>
      <c r="GXD103" s="224"/>
      <c r="GXE103" s="223" t="s">
        <v>1344</v>
      </c>
      <c r="GXF103" s="224"/>
      <c r="GXG103" s="224"/>
      <c r="GXH103" s="224"/>
      <c r="GXI103" s="224"/>
      <c r="GXJ103" s="224"/>
      <c r="GXK103" s="224"/>
      <c r="GXL103" s="224"/>
      <c r="GXM103" s="223" t="s">
        <v>1344</v>
      </c>
      <c r="GXN103" s="224"/>
      <c r="GXO103" s="224"/>
      <c r="GXP103" s="224"/>
      <c r="GXQ103" s="224"/>
      <c r="GXR103" s="224"/>
      <c r="GXS103" s="224"/>
      <c r="GXT103" s="224"/>
      <c r="GXU103" s="223" t="s">
        <v>1344</v>
      </c>
      <c r="GXV103" s="224"/>
      <c r="GXW103" s="224"/>
      <c r="GXX103" s="224"/>
      <c r="GXY103" s="224"/>
      <c r="GXZ103" s="224"/>
      <c r="GYA103" s="224"/>
      <c r="GYB103" s="224"/>
      <c r="GYC103" s="223" t="s">
        <v>1344</v>
      </c>
      <c r="GYD103" s="224"/>
      <c r="GYE103" s="224"/>
      <c r="GYF103" s="224"/>
      <c r="GYG103" s="224"/>
      <c r="GYH103" s="224"/>
      <c r="GYI103" s="224"/>
      <c r="GYJ103" s="224"/>
      <c r="GYK103" s="223" t="s">
        <v>1344</v>
      </c>
      <c r="GYL103" s="224"/>
      <c r="GYM103" s="224"/>
      <c r="GYN103" s="224"/>
      <c r="GYO103" s="224"/>
      <c r="GYP103" s="224"/>
      <c r="GYQ103" s="224"/>
      <c r="GYR103" s="224"/>
      <c r="GYS103" s="223" t="s">
        <v>1344</v>
      </c>
      <c r="GYT103" s="224"/>
      <c r="GYU103" s="224"/>
      <c r="GYV103" s="224"/>
      <c r="GYW103" s="224"/>
      <c r="GYX103" s="224"/>
      <c r="GYY103" s="224"/>
      <c r="GYZ103" s="224"/>
      <c r="GZA103" s="223" t="s">
        <v>1344</v>
      </c>
      <c r="GZB103" s="224"/>
      <c r="GZC103" s="224"/>
      <c r="GZD103" s="224"/>
      <c r="GZE103" s="224"/>
      <c r="GZF103" s="224"/>
      <c r="GZG103" s="224"/>
      <c r="GZH103" s="224"/>
      <c r="GZI103" s="223" t="s">
        <v>1344</v>
      </c>
      <c r="GZJ103" s="224"/>
      <c r="GZK103" s="224"/>
      <c r="GZL103" s="224"/>
      <c r="GZM103" s="224"/>
      <c r="GZN103" s="224"/>
      <c r="GZO103" s="224"/>
      <c r="GZP103" s="224"/>
      <c r="GZQ103" s="223" t="s">
        <v>1344</v>
      </c>
      <c r="GZR103" s="224"/>
      <c r="GZS103" s="224"/>
      <c r="GZT103" s="224"/>
      <c r="GZU103" s="224"/>
      <c r="GZV103" s="224"/>
      <c r="GZW103" s="224"/>
      <c r="GZX103" s="224"/>
      <c r="GZY103" s="223" t="s">
        <v>1344</v>
      </c>
      <c r="GZZ103" s="224"/>
      <c r="HAA103" s="224"/>
      <c r="HAB103" s="224"/>
      <c r="HAC103" s="224"/>
      <c r="HAD103" s="224"/>
      <c r="HAE103" s="224"/>
      <c r="HAF103" s="224"/>
      <c r="HAG103" s="223" t="s">
        <v>1344</v>
      </c>
      <c r="HAH103" s="224"/>
      <c r="HAI103" s="224"/>
      <c r="HAJ103" s="224"/>
      <c r="HAK103" s="224"/>
      <c r="HAL103" s="224"/>
      <c r="HAM103" s="224"/>
      <c r="HAN103" s="224"/>
      <c r="HAO103" s="223" t="s">
        <v>1344</v>
      </c>
      <c r="HAP103" s="224"/>
      <c r="HAQ103" s="224"/>
      <c r="HAR103" s="224"/>
      <c r="HAS103" s="224"/>
      <c r="HAT103" s="224"/>
      <c r="HAU103" s="224"/>
      <c r="HAV103" s="224"/>
      <c r="HAW103" s="223" t="s">
        <v>1344</v>
      </c>
      <c r="HAX103" s="224"/>
      <c r="HAY103" s="224"/>
      <c r="HAZ103" s="224"/>
      <c r="HBA103" s="224"/>
      <c r="HBB103" s="224"/>
      <c r="HBC103" s="224"/>
      <c r="HBD103" s="224"/>
      <c r="HBE103" s="223" t="s">
        <v>1344</v>
      </c>
      <c r="HBF103" s="224"/>
      <c r="HBG103" s="224"/>
      <c r="HBH103" s="224"/>
      <c r="HBI103" s="224"/>
      <c r="HBJ103" s="224"/>
      <c r="HBK103" s="224"/>
      <c r="HBL103" s="224"/>
      <c r="HBM103" s="223" t="s">
        <v>1344</v>
      </c>
      <c r="HBN103" s="224"/>
      <c r="HBO103" s="224"/>
      <c r="HBP103" s="224"/>
      <c r="HBQ103" s="224"/>
      <c r="HBR103" s="224"/>
      <c r="HBS103" s="224"/>
      <c r="HBT103" s="224"/>
      <c r="HBU103" s="223" t="s">
        <v>1344</v>
      </c>
      <c r="HBV103" s="224"/>
      <c r="HBW103" s="224"/>
      <c r="HBX103" s="224"/>
      <c r="HBY103" s="224"/>
      <c r="HBZ103" s="224"/>
      <c r="HCA103" s="224"/>
      <c r="HCB103" s="224"/>
      <c r="HCC103" s="223" t="s">
        <v>1344</v>
      </c>
      <c r="HCD103" s="224"/>
      <c r="HCE103" s="224"/>
      <c r="HCF103" s="224"/>
      <c r="HCG103" s="224"/>
      <c r="HCH103" s="224"/>
      <c r="HCI103" s="224"/>
      <c r="HCJ103" s="224"/>
      <c r="HCK103" s="223" t="s">
        <v>1344</v>
      </c>
      <c r="HCL103" s="224"/>
      <c r="HCM103" s="224"/>
      <c r="HCN103" s="224"/>
      <c r="HCO103" s="224"/>
      <c r="HCP103" s="224"/>
      <c r="HCQ103" s="224"/>
      <c r="HCR103" s="224"/>
      <c r="HCS103" s="223" t="s">
        <v>1344</v>
      </c>
      <c r="HCT103" s="224"/>
      <c r="HCU103" s="224"/>
      <c r="HCV103" s="224"/>
      <c r="HCW103" s="224"/>
      <c r="HCX103" s="224"/>
      <c r="HCY103" s="224"/>
      <c r="HCZ103" s="224"/>
      <c r="HDA103" s="223" t="s">
        <v>1344</v>
      </c>
      <c r="HDB103" s="224"/>
      <c r="HDC103" s="224"/>
      <c r="HDD103" s="224"/>
      <c r="HDE103" s="224"/>
      <c r="HDF103" s="224"/>
      <c r="HDG103" s="224"/>
      <c r="HDH103" s="224"/>
      <c r="HDI103" s="223" t="s">
        <v>1344</v>
      </c>
      <c r="HDJ103" s="224"/>
      <c r="HDK103" s="224"/>
      <c r="HDL103" s="224"/>
      <c r="HDM103" s="224"/>
      <c r="HDN103" s="224"/>
      <c r="HDO103" s="224"/>
      <c r="HDP103" s="224"/>
      <c r="HDQ103" s="223" t="s">
        <v>1344</v>
      </c>
      <c r="HDR103" s="224"/>
      <c r="HDS103" s="224"/>
      <c r="HDT103" s="224"/>
      <c r="HDU103" s="224"/>
      <c r="HDV103" s="224"/>
      <c r="HDW103" s="224"/>
      <c r="HDX103" s="224"/>
      <c r="HDY103" s="223" t="s">
        <v>1344</v>
      </c>
      <c r="HDZ103" s="224"/>
      <c r="HEA103" s="224"/>
      <c r="HEB103" s="224"/>
      <c r="HEC103" s="224"/>
      <c r="HED103" s="224"/>
      <c r="HEE103" s="224"/>
      <c r="HEF103" s="224"/>
      <c r="HEG103" s="223" t="s">
        <v>1344</v>
      </c>
      <c r="HEH103" s="224"/>
      <c r="HEI103" s="224"/>
      <c r="HEJ103" s="224"/>
      <c r="HEK103" s="224"/>
      <c r="HEL103" s="224"/>
      <c r="HEM103" s="224"/>
      <c r="HEN103" s="224"/>
      <c r="HEO103" s="223" t="s">
        <v>1344</v>
      </c>
      <c r="HEP103" s="224"/>
      <c r="HEQ103" s="224"/>
      <c r="HER103" s="224"/>
      <c r="HES103" s="224"/>
      <c r="HET103" s="224"/>
      <c r="HEU103" s="224"/>
      <c r="HEV103" s="224"/>
      <c r="HEW103" s="223" t="s">
        <v>1344</v>
      </c>
      <c r="HEX103" s="224"/>
      <c r="HEY103" s="224"/>
      <c r="HEZ103" s="224"/>
      <c r="HFA103" s="224"/>
      <c r="HFB103" s="224"/>
      <c r="HFC103" s="224"/>
      <c r="HFD103" s="224"/>
      <c r="HFE103" s="223" t="s">
        <v>1344</v>
      </c>
      <c r="HFF103" s="224"/>
      <c r="HFG103" s="224"/>
      <c r="HFH103" s="224"/>
      <c r="HFI103" s="224"/>
      <c r="HFJ103" s="224"/>
      <c r="HFK103" s="224"/>
      <c r="HFL103" s="224"/>
      <c r="HFM103" s="223" t="s">
        <v>1344</v>
      </c>
      <c r="HFN103" s="224"/>
      <c r="HFO103" s="224"/>
      <c r="HFP103" s="224"/>
      <c r="HFQ103" s="224"/>
      <c r="HFR103" s="224"/>
      <c r="HFS103" s="224"/>
      <c r="HFT103" s="224"/>
      <c r="HFU103" s="223" t="s">
        <v>1344</v>
      </c>
      <c r="HFV103" s="224"/>
      <c r="HFW103" s="224"/>
      <c r="HFX103" s="224"/>
      <c r="HFY103" s="224"/>
      <c r="HFZ103" s="224"/>
      <c r="HGA103" s="224"/>
      <c r="HGB103" s="224"/>
      <c r="HGC103" s="223" t="s">
        <v>1344</v>
      </c>
      <c r="HGD103" s="224"/>
      <c r="HGE103" s="224"/>
      <c r="HGF103" s="224"/>
      <c r="HGG103" s="224"/>
      <c r="HGH103" s="224"/>
      <c r="HGI103" s="224"/>
      <c r="HGJ103" s="224"/>
      <c r="HGK103" s="223" t="s">
        <v>1344</v>
      </c>
      <c r="HGL103" s="224"/>
      <c r="HGM103" s="224"/>
      <c r="HGN103" s="224"/>
      <c r="HGO103" s="224"/>
      <c r="HGP103" s="224"/>
      <c r="HGQ103" s="224"/>
      <c r="HGR103" s="224"/>
      <c r="HGS103" s="223" t="s">
        <v>1344</v>
      </c>
      <c r="HGT103" s="224"/>
      <c r="HGU103" s="224"/>
      <c r="HGV103" s="224"/>
      <c r="HGW103" s="224"/>
      <c r="HGX103" s="224"/>
      <c r="HGY103" s="224"/>
      <c r="HGZ103" s="224"/>
      <c r="HHA103" s="223" t="s">
        <v>1344</v>
      </c>
      <c r="HHB103" s="224"/>
      <c r="HHC103" s="224"/>
      <c r="HHD103" s="224"/>
      <c r="HHE103" s="224"/>
      <c r="HHF103" s="224"/>
      <c r="HHG103" s="224"/>
      <c r="HHH103" s="224"/>
      <c r="HHI103" s="223" t="s">
        <v>1344</v>
      </c>
      <c r="HHJ103" s="224"/>
      <c r="HHK103" s="224"/>
      <c r="HHL103" s="224"/>
      <c r="HHM103" s="224"/>
      <c r="HHN103" s="224"/>
      <c r="HHO103" s="224"/>
      <c r="HHP103" s="224"/>
      <c r="HHQ103" s="223" t="s">
        <v>1344</v>
      </c>
      <c r="HHR103" s="224"/>
      <c r="HHS103" s="224"/>
      <c r="HHT103" s="224"/>
      <c r="HHU103" s="224"/>
      <c r="HHV103" s="224"/>
      <c r="HHW103" s="224"/>
      <c r="HHX103" s="224"/>
      <c r="HHY103" s="223" t="s">
        <v>1344</v>
      </c>
      <c r="HHZ103" s="224"/>
      <c r="HIA103" s="224"/>
      <c r="HIB103" s="224"/>
      <c r="HIC103" s="224"/>
      <c r="HID103" s="224"/>
      <c r="HIE103" s="224"/>
      <c r="HIF103" s="224"/>
      <c r="HIG103" s="223" t="s">
        <v>1344</v>
      </c>
      <c r="HIH103" s="224"/>
      <c r="HII103" s="224"/>
      <c r="HIJ103" s="224"/>
      <c r="HIK103" s="224"/>
      <c r="HIL103" s="224"/>
      <c r="HIM103" s="224"/>
      <c r="HIN103" s="224"/>
      <c r="HIO103" s="223" t="s">
        <v>1344</v>
      </c>
      <c r="HIP103" s="224"/>
      <c r="HIQ103" s="224"/>
      <c r="HIR103" s="224"/>
      <c r="HIS103" s="224"/>
      <c r="HIT103" s="224"/>
      <c r="HIU103" s="224"/>
      <c r="HIV103" s="224"/>
      <c r="HIW103" s="223" t="s">
        <v>1344</v>
      </c>
      <c r="HIX103" s="224"/>
      <c r="HIY103" s="224"/>
      <c r="HIZ103" s="224"/>
      <c r="HJA103" s="224"/>
      <c r="HJB103" s="224"/>
      <c r="HJC103" s="224"/>
      <c r="HJD103" s="224"/>
      <c r="HJE103" s="223" t="s">
        <v>1344</v>
      </c>
      <c r="HJF103" s="224"/>
      <c r="HJG103" s="224"/>
      <c r="HJH103" s="224"/>
      <c r="HJI103" s="224"/>
      <c r="HJJ103" s="224"/>
      <c r="HJK103" s="224"/>
      <c r="HJL103" s="224"/>
      <c r="HJM103" s="223" t="s">
        <v>1344</v>
      </c>
      <c r="HJN103" s="224"/>
      <c r="HJO103" s="224"/>
      <c r="HJP103" s="224"/>
      <c r="HJQ103" s="224"/>
      <c r="HJR103" s="224"/>
      <c r="HJS103" s="224"/>
      <c r="HJT103" s="224"/>
      <c r="HJU103" s="223" t="s">
        <v>1344</v>
      </c>
      <c r="HJV103" s="224"/>
      <c r="HJW103" s="224"/>
      <c r="HJX103" s="224"/>
      <c r="HJY103" s="224"/>
      <c r="HJZ103" s="224"/>
      <c r="HKA103" s="224"/>
      <c r="HKB103" s="224"/>
      <c r="HKC103" s="223" t="s">
        <v>1344</v>
      </c>
      <c r="HKD103" s="224"/>
      <c r="HKE103" s="224"/>
      <c r="HKF103" s="224"/>
      <c r="HKG103" s="224"/>
      <c r="HKH103" s="224"/>
      <c r="HKI103" s="224"/>
      <c r="HKJ103" s="224"/>
      <c r="HKK103" s="223" t="s">
        <v>1344</v>
      </c>
      <c r="HKL103" s="224"/>
      <c r="HKM103" s="224"/>
      <c r="HKN103" s="224"/>
      <c r="HKO103" s="224"/>
      <c r="HKP103" s="224"/>
      <c r="HKQ103" s="224"/>
      <c r="HKR103" s="224"/>
      <c r="HKS103" s="223" t="s">
        <v>1344</v>
      </c>
      <c r="HKT103" s="224"/>
      <c r="HKU103" s="224"/>
      <c r="HKV103" s="224"/>
      <c r="HKW103" s="224"/>
      <c r="HKX103" s="224"/>
      <c r="HKY103" s="224"/>
      <c r="HKZ103" s="224"/>
      <c r="HLA103" s="223" t="s">
        <v>1344</v>
      </c>
      <c r="HLB103" s="224"/>
      <c r="HLC103" s="224"/>
      <c r="HLD103" s="224"/>
      <c r="HLE103" s="224"/>
      <c r="HLF103" s="224"/>
      <c r="HLG103" s="224"/>
      <c r="HLH103" s="224"/>
      <c r="HLI103" s="223" t="s">
        <v>1344</v>
      </c>
      <c r="HLJ103" s="224"/>
      <c r="HLK103" s="224"/>
      <c r="HLL103" s="224"/>
      <c r="HLM103" s="224"/>
      <c r="HLN103" s="224"/>
      <c r="HLO103" s="224"/>
      <c r="HLP103" s="224"/>
      <c r="HLQ103" s="223" t="s">
        <v>1344</v>
      </c>
      <c r="HLR103" s="224"/>
      <c r="HLS103" s="224"/>
      <c r="HLT103" s="224"/>
      <c r="HLU103" s="224"/>
      <c r="HLV103" s="224"/>
      <c r="HLW103" s="224"/>
      <c r="HLX103" s="224"/>
      <c r="HLY103" s="223" t="s">
        <v>1344</v>
      </c>
      <c r="HLZ103" s="224"/>
      <c r="HMA103" s="224"/>
      <c r="HMB103" s="224"/>
      <c r="HMC103" s="224"/>
      <c r="HMD103" s="224"/>
      <c r="HME103" s="224"/>
      <c r="HMF103" s="224"/>
      <c r="HMG103" s="223" t="s">
        <v>1344</v>
      </c>
      <c r="HMH103" s="224"/>
      <c r="HMI103" s="224"/>
      <c r="HMJ103" s="224"/>
      <c r="HMK103" s="224"/>
      <c r="HML103" s="224"/>
      <c r="HMM103" s="224"/>
      <c r="HMN103" s="224"/>
      <c r="HMO103" s="223" t="s">
        <v>1344</v>
      </c>
      <c r="HMP103" s="224"/>
      <c r="HMQ103" s="224"/>
      <c r="HMR103" s="224"/>
      <c r="HMS103" s="224"/>
      <c r="HMT103" s="224"/>
      <c r="HMU103" s="224"/>
      <c r="HMV103" s="224"/>
      <c r="HMW103" s="223" t="s">
        <v>1344</v>
      </c>
      <c r="HMX103" s="224"/>
      <c r="HMY103" s="224"/>
      <c r="HMZ103" s="224"/>
      <c r="HNA103" s="224"/>
      <c r="HNB103" s="224"/>
      <c r="HNC103" s="224"/>
      <c r="HND103" s="224"/>
      <c r="HNE103" s="223" t="s">
        <v>1344</v>
      </c>
      <c r="HNF103" s="224"/>
      <c r="HNG103" s="224"/>
      <c r="HNH103" s="224"/>
      <c r="HNI103" s="224"/>
      <c r="HNJ103" s="224"/>
      <c r="HNK103" s="224"/>
      <c r="HNL103" s="224"/>
      <c r="HNM103" s="223" t="s">
        <v>1344</v>
      </c>
      <c r="HNN103" s="224"/>
      <c r="HNO103" s="224"/>
      <c r="HNP103" s="224"/>
      <c r="HNQ103" s="224"/>
      <c r="HNR103" s="224"/>
      <c r="HNS103" s="224"/>
      <c r="HNT103" s="224"/>
      <c r="HNU103" s="223" t="s">
        <v>1344</v>
      </c>
      <c r="HNV103" s="224"/>
      <c r="HNW103" s="224"/>
      <c r="HNX103" s="224"/>
      <c r="HNY103" s="224"/>
      <c r="HNZ103" s="224"/>
      <c r="HOA103" s="224"/>
      <c r="HOB103" s="224"/>
      <c r="HOC103" s="223" t="s">
        <v>1344</v>
      </c>
      <c r="HOD103" s="224"/>
      <c r="HOE103" s="224"/>
      <c r="HOF103" s="224"/>
      <c r="HOG103" s="224"/>
      <c r="HOH103" s="224"/>
      <c r="HOI103" s="224"/>
      <c r="HOJ103" s="224"/>
      <c r="HOK103" s="223" t="s">
        <v>1344</v>
      </c>
      <c r="HOL103" s="224"/>
      <c r="HOM103" s="224"/>
      <c r="HON103" s="224"/>
      <c r="HOO103" s="224"/>
      <c r="HOP103" s="224"/>
      <c r="HOQ103" s="224"/>
      <c r="HOR103" s="224"/>
      <c r="HOS103" s="223" t="s">
        <v>1344</v>
      </c>
      <c r="HOT103" s="224"/>
      <c r="HOU103" s="224"/>
      <c r="HOV103" s="224"/>
      <c r="HOW103" s="224"/>
      <c r="HOX103" s="224"/>
      <c r="HOY103" s="224"/>
      <c r="HOZ103" s="224"/>
      <c r="HPA103" s="223" t="s">
        <v>1344</v>
      </c>
      <c r="HPB103" s="224"/>
      <c r="HPC103" s="224"/>
      <c r="HPD103" s="224"/>
      <c r="HPE103" s="224"/>
      <c r="HPF103" s="224"/>
      <c r="HPG103" s="224"/>
      <c r="HPH103" s="224"/>
      <c r="HPI103" s="223" t="s">
        <v>1344</v>
      </c>
      <c r="HPJ103" s="224"/>
      <c r="HPK103" s="224"/>
      <c r="HPL103" s="224"/>
      <c r="HPM103" s="224"/>
      <c r="HPN103" s="224"/>
      <c r="HPO103" s="224"/>
      <c r="HPP103" s="224"/>
      <c r="HPQ103" s="223" t="s">
        <v>1344</v>
      </c>
      <c r="HPR103" s="224"/>
      <c r="HPS103" s="224"/>
      <c r="HPT103" s="224"/>
      <c r="HPU103" s="224"/>
      <c r="HPV103" s="224"/>
      <c r="HPW103" s="224"/>
      <c r="HPX103" s="224"/>
      <c r="HPY103" s="223" t="s">
        <v>1344</v>
      </c>
      <c r="HPZ103" s="224"/>
      <c r="HQA103" s="224"/>
      <c r="HQB103" s="224"/>
      <c r="HQC103" s="224"/>
      <c r="HQD103" s="224"/>
      <c r="HQE103" s="224"/>
      <c r="HQF103" s="224"/>
      <c r="HQG103" s="223" t="s">
        <v>1344</v>
      </c>
      <c r="HQH103" s="224"/>
      <c r="HQI103" s="224"/>
      <c r="HQJ103" s="224"/>
      <c r="HQK103" s="224"/>
      <c r="HQL103" s="224"/>
      <c r="HQM103" s="224"/>
      <c r="HQN103" s="224"/>
      <c r="HQO103" s="223" t="s">
        <v>1344</v>
      </c>
      <c r="HQP103" s="224"/>
      <c r="HQQ103" s="224"/>
      <c r="HQR103" s="224"/>
      <c r="HQS103" s="224"/>
      <c r="HQT103" s="224"/>
      <c r="HQU103" s="224"/>
      <c r="HQV103" s="224"/>
      <c r="HQW103" s="223" t="s">
        <v>1344</v>
      </c>
      <c r="HQX103" s="224"/>
      <c r="HQY103" s="224"/>
      <c r="HQZ103" s="224"/>
      <c r="HRA103" s="224"/>
      <c r="HRB103" s="224"/>
      <c r="HRC103" s="224"/>
      <c r="HRD103" s="224"/>
      <c r="HRE103" s="223" t="s">
        <v>1344</v>
      </c>
      <c r="HRF103" s="224"/>
      <c r="HRG103" s="224"/>
      <c r="HRH103" s="224"/>
      <c r="HRI103" s="224"/>
      <c r="HRJ103" s="224"/>
      <c r="HRK103" s="224"/>
      <c r="HRL103" s="224"/>
      <c r="HRM103" s="223" t="s">
        <v>1344</v>
      </c>
      <c r="HRN103" s="224"/>
      <c r="HRO103" s="224"/>
      <c r="HRP103" s="224"/>
      <c r="HRQ103" s="224"/>
      <c r="HRR103" s="224"/>
      <c r="HRS103" s="224"/>
      <c r="HRT103" s="224"/>
      <c r="HRU103" s="223" t="s">
        <v>1344</v>
      </c>
      <c r="HRV103" s="224"/>
      <c r="HRW103" s="224"/>
      <c r="HRX103" s="224"/>
      <c r="HRY103" s="224"/>
      <c r="HRZ103" s="224"/>
      <c r="HSA103" s="224"/>
      <c r="HSB103" s="224"/>
      <c r="HSC103" s="223" t="s">
        <v>1344</v>
      </c>
      <c r="HSD103" s="224"/>
      <c r="HSE103" s="224"/>
      <c r="HSF103" s="224"/>
      <c r="HSG103" s="224"/>
      <c r="HSH103" s="224"/>
      <c r="HSI103" s="224"/>
      <c r="HSJ103" s="224"/>
      <c r="HSK103" s="223" t="s">
        <v>1344</v>
      </c>
      <c r="HSL103" s="224"/>
      <c r="HSM103" s="224"/>
      <c r="HSN103" s="224"/>
      <c r="HSO103" s="224"/>
      <c r="HSP103" s="224"/>
      <c r="HSQ103" s="224"/>
      <c r="HSR103" s="224"/>
      <c r="HSS103" s="223" t="s">
        <v>1344</v>
      </c>
      <c r="HST103" s="224"/>
      <c r="HSU103" s="224"/>
      <c r="HSV103" s="224"/>
      <c r="HSW103" s="224"/>
      <c r="HSX103" s="224"/>
      <c r="HSY103" s="224"/>
      <c r="HSZ103" s="224"/>
      <c r="HTA103" s="223" t="s">
        <v>1344</v>
      </c>
      <c r="HTB103" s="224"/>
      <c r="HTC103" s="224"/>
      <c r="HTD103" s="224"/>
      <c r="HTE103" s="224"/>
      <c r="HTF103" s="224"/>
      <c r="HTG103" s="224"/>
      <c r="HTH103" s="224"/>
      <c r="HTI103" s="223" t="s">
        <v>1344</v>
      </c>
      <c r="HTJ103" s="224"/>
      <c r="HTK103" s="224"/>
      <c r="HTL103" s="224"/>
      <c r="HTM103" s="224"/>
      <c r="HTN103" s="224"/>
      <c r="HTO103" s="224"/>
      <c r="HTP103" s="224"/>
      <c r="HTQ103" s="223" t="s">
        <v>1344</v>
      </c>
      <c r="HTR103" s="224"/>
      <c r="HTS103" s="224"/>
      <c r="HTT103" s="224"/>
      <c r="HTU103" s="224"/>
      <c r="HTV103" s="224"/>
      <c r="HTW103" s="224"/>
      <c r="HTX103" s="224"/>
      <c r="HTY103" s="223" t="s">
        <v>1344</v>
      </c>
      <c r="HTZ103" s="224"/>
      <c r="HUA103" s="224"/>
      <c r="HUB103" s="224"/>
      <c r="HUC103" s="224"/>
      <c r="HUD103" s="224"/>
      <c r="HUE103" s="224"/>
      <c r="HUF103" s="224"/>
      <c r="HUG103" s="223" t="s">
        <v>1344</v>
      </c>
      <c r="HUH103" s="224"/>
      <c r="HUI103" s="224"/>
      <c r="HUJ103" s="224"/>
      <c r="HUK103" s="224"/>
      <c r="HUL103" s="224"/>
      <c r="HUM103" s="224"/>
      <c r="HUN103" s="224"/>
      <c r="HUO103" s="223" t="s">
        <v>1344</v>
      </c>
      <c r="HUP103" s="224"/>
      <c r="HUQ103" s="224"/>
      <c r="HUR103" s="224"/>
      <c r="HUS103" s="224"/>
      <c r="HUT103" s="224"/>
      <c r="HUU103" s="224"/>
      <c r="HUV103" s="224"/>
      <c r="HUW103" s="223" t="s">
        <v>1344</v>
      </c>
      <c r="HUX103" s="224"/>
      <c r="HUY103" s="224"/>
      <c r="HUZ103" s="224"/>
      <c r="HVA103" s="224"/>
      <c r="HVB103" s="224"/>
      <c r="HVC103" s="224"/>
      <c r="HVD103" s="224"/>
      <c r="HVE103" s="223" t="s">
        <v>1344</v>
      </c>
      <c r="HVF103" s="224"/>
      <c r="HVG103" s="224"/>
      <c r="HVH103" s="224"/>
      <c r="HVI103" s="224"/>
      <c r="HVJ103" s="224"/>
      <c r="HVK103" s="224"/>
      <c r="HVL103" s="224"/>
      <c r="HVM103" s="223" t="s">
        <v>1344</v>
      </c>
      <c r="HVN103" s="224"/>
      <c r="HVO103" s="224"/>
      <c r="HVP103" s="224"/>
      <c r="HVQ103" s="224"/>
      <c r="HVR103" s="224"/>
      <c r="HVS103" s="224"/>
      <c r="HVT103" s="224"/>
      <c r="HVU103" s="223" t="s">
        <v>1344</v>
      </c>
      <c r="HVV103" s="224"/>
      <c r="HVW103" s="224"/>
      <c r="HVX103" s="224"/>
      <c r="HVY103" s="224"/>
      <c r="HVZ103" s="224"/>
      <c r="HWA103" s="224"/>
      <c r="HWB103" s="224"/>
      <c r="HWC103" s="223" t="s">
        <v>1344</v>
      </c>
      <c r="HWD103" s="224"/>
      <c r="HWE103" s="224"/>
      <c r="HWF103" s="224"/>
      <c r="HWG103" s="224"/>
      <c r="HWH103" s="224"/>
      <c r="HWI103" s="224"/>
      <c r="HWJ103" s="224"/>
      <c r="HWK103" s="223" t="s">
        <v>1344</v>
      </c>
      <c r="HWL103" s="224"/>
      <c r="HWM103" s="224"/>
      <c r="HWN103" s="224"/>
      <c r="HWO103" s="224"/>
      <c r="HWP103" s="224"/>
      <c r="HWQ103" s="224"/>
      <c r="HWR103" s="224"/>
      <c r="HWS103" s="223" t="s">
        <v>1344</v>
      </c>
      <c r="HWT103" s="224"/>
      <c r="HWU103" s="224"/>
      <c r="HWV103" s="224"/>
      <c r="HWW103" s="224"/>
      <c r="HWX103" s="224"/>
      <c r="HWY103" s="224"/>
      <c r="HWZ103" s="224"/>
      <c r="HXA103" s="223" t="s">
        <v>1344</v>
      </c>
      <c r="HXB103" s="224"/>
      <c r="HXC103" s="224"/>
      <c r="HXD103" s="224"/>
      <c r="HXE103" s="224"/>
      <c r="HXF103" s="224"/>
      <c r="HXG103" s="224"/>
      <c r="HXH103" s="224"/>
      <c r="HXI103" s="223" t="s">
        <v>1344</v>
      </c>
      <c r="HXJ103" s="224"/>
      <c r="HXK103" s="224"/>
      <c r="HXL103" s="224"/>
      <c r="HXM103" s="224"/>
      <c r="HXN103" s="224"/>
      <c r="HXO103" s="224"/>
      <c r="HXP103" s="224"/>
      <c r="HXQ103" s="223" t="s">
        <v>1344</v>
      </c>
      <c r="HXR103" s="224"/>
      <c r="HXS103" s="224"/>
      <c r="HXT103" s="224"/>
      <c r="HXU103" s="224"/>
      <c r="HXV103" s="224"/>
      <c r="HXW103" s="224"/>
      <c r="HXX103" s="224"/>
      <c r="HXY103" s="223" t="s">
        <v>1344</v>
      </c>
      <c r="HXZ103" s="224"/>
      <c r="HYA103" s="224"/>
      <c r="HYB103" s="224"/>
      <c r="HYC103" s="224"/>
      <c r="HYD103" s="224"/>
      <c r="HYE103" s="224"/>
      <c r="HYF103" s="224"/>
      <c r="HYG103" s="223" t="s">
        <v>1344</v>
      </c>
      <c r="HYH103" s="224"/>
      <c r="HYI103" s="224"/>
      <c r="HYJ103" s="224"/>
      <c r="HYK103" s="224"/>
      <c r="HYL103" s="224"/>
      <c r="HYM103" s="224"/>
      <c r="HYN103" s="224"/>
      <c r="HYO103" s="223" t="s">
        <v>1344</v>
      </c>
      <c r="HYP103" s="224"/>
      <c r="HYQ103" s="224"/>
      <c r="HYR103" s="224"/>
      <c r="HYS103" s="224"/>
      <c r="HYT103" s="224"/>
      <c r="HYU103" s="224"/>
      <c r="HYV103" s="224"/>
      <c r="HYW103" s="223" t="s">
        <v>1344</v>
      </c>
      <c r="HYX103" s="224"/>
      <c r="HYY103" s="224"/>
      <c r="HYZ103" s="224"/>
      <c r="HZA103" s="224"/>
      <c r="HZB103" s="224"/>
      <c r="HZC103" s="224"/>
      <c r="HZD103" s="224"/>
      <c r="HZE103" s="223" t="s">
        <v>1344</v>
      </c>
      <c r="HZF103" s="224"/>
      <c r="HZG103" s="224"/>
      <c r="HZH103" s="224"/>
      <c r="HZI103" s="224"/>
      <c r="HZJ103" s="224"/>
      <c r="HZK103" s="224"/>
      <c r="HZL103" s="224"/>
      <c r="HZM103" s="223" t="s">
        <v>1344</v>
      </c>
      <c r="HZN103" s="224"/>
      <c r="HZO103" s="224"/>
      <c r="HZP103" s="224"/>
      <c r="HZQ103" s="224"/>
      <c r="HZR103" s="224"/>
      <c r="HZS103" s="224"/>
      <c r="HZT103" s="224"/>
      <c r="HZU103" s="223" t="s">
        <v>1344</v>
      </c>
      <c r="HZV103" s="224"/>
      <c r="HZW103" s="224"/>
      <c r="HZX103" s="224"/>
      <c r="HZY103" s="224"/>
      <c r="HZZ103" s="224"/>
      <c r="IAA103" s="224"/>
      <c r="IAB103" s="224"/>
      <c r="IAC103" s="223" t="s">
        <v>1344</v>
      </c>
      <c r="IAD103" s="224"/>
      <c r="IAE103" s="224"/>
      <c r="IAF103" s="224"/>
      <c r="IAG103" s="224"/>
      <c r="IAH103" s="224"/>
      <c r="IAI103" s="224"/>
      <c r="IAJ103" s="224"/>
      <c r="IAK103" s="223" t="s">
        <v>1344</v>
      </c>
      <c r="IAL103" s="224"/>
      <c r="IAM103" s="224"/>
      <c r="IAN103" s="224"/>
      <c r="IAO103" s="224"/>
      <c r="IAP103" s="224"/>
      <c r="IAQ103" s="224"/>
      <c r="IAR103" s="224"/>
      <c r="IAS103" s="223" t="s">
        <v>1344</v>
      </c>
      <c r="IAT103" s="224"/>
      <c r="IAU103" s="224"/>
      <c r="IAV103" s="224"/>
      <c r="IAW103" s="224"/>
      <c r="IAX103" s="224"/>
      <c r="IAY103" s="224"/>
      <c r="IAZ103" s="224"/>
      <c r="IBA103" s="223" t="s">
        <v>1344</v>
      </c>
      <c r="IBB103" s="224"/>
      <c r="IBC103" s="224"/>
      <c r="IBD103" s="224"/>
      <c r="IBE103" s="224"/>
      <c r="IBF103" s="224"/>
      <c r="IBG103" s="224"/>
      <c r="IBH103" s="224"/>
      <c r="IBI103" s="223" t="s">
        <v>1344</v>
      </c>
      <c r="IBJ103" s="224"/>
      <c r="IBK103" s="224"/>
      <c r="IBL103" s="224"/>
      <c r="IBM103" s="224"/>
      <c r="IBN103" s="224"/>
      <c r="IBO103" s="224"/>
      <c r="IBP103" s="224"/>
      <c r="IBQ103" s="223" t="s">
        <v>1344</v>
      </c>
      <c r="IBR103" s="224"/>
      <c r="IBS103" s="224"/>
      <c r="IBT103" s="224"/>
      <c r="IBU103" s="224"/>
      <c r="IBV103" s="224"/>
      <c r="IBW103" s="224"/>
      <c r="IBX103" s="224"/>
      <c r="IBY103" s="223" t="s">
        <v>1344</v>
      </c>
      <c r="IBZ103" s="224"/>
      <c r="ICA103" s="224"/>
      <c r="ICB103" s="224"/>
      <c r="ICC103" s="224"/>
      <c r="ICD103" s="224"/>
      <c r="ICE103" s="224"/>
      <c r="ICF103" s="224"/>
      <c r="ICG103" s="223" t="s">
        <v>1344</v>
      </c>
      <c r="ICH103" s="224"/>
      <c r="ICI103" s="224"/>
      <c r="ICJ103" s="224"/>
      <c r="ICK103" s="224"/>
      <c r="ICL103" s="224"/>
      <c r="ICM103" s="224"/>
      <c r="ICN103" s="224"/>
      <c r="ICO103" s="223" t="s">
        <v>1344</v>
      </c>
      <c r="ICP103" s="224"/>
      <c r="ICQ103" s="224"/>
      <c r="ICR103" s="224"/>
      <c r="ICS103" s="224"/>
      <c r="ICT103" s="224"/>
      <c r="ICU103" s="224"/>
      <c r="ICV103" s="224"/>
      <c r="ICW103" s="223" t="s">
        <v>1344</v>
      </c>
      <c r="ICX103" s="224"/>
      <c r="ICY103" s="224"/>
      <c r="ICZ103" s="224"/>
      <c r="IDA103" s="224"/>
      <c r="IDB103" s="224"/>
      <c r="IDC103" s="224"/>
      <c r="IDD103" s="224"/>
      <c r="IDE103" s="223" t="s">
        <v>1344</v>
      </c>
      <c r="IDF103" s="224"/>
      <c r="IDG103" s="224"/>
      <c r="IDH103" s="224"/>
      <c r="IDI103" s="224"/>
      <c r="IDJ103" s="224"/>
      <c r="IDK103" s="224"/>
      <c r="IDL103" s="224"/>
      <c r="IDM103" s="223" t="s">
        <v>1344</v>
      </c>
      <c r="IDN103" s="224"/>
      <c r="IDO103" s="224"/>
      <c r="IDP103" s="224"/>
      <c r="IDQ103" s="224"/>
      <c r="IDR103" s="224"/>
      <c r="IDS103" s="224"/>
      <c r="IDT103" s="224"/>
      <c r="IDU103" s="223" t="s">
        <v>1344</v>
      </c>
      <c r="IDV103" s="224"/>
      <c r="IDW103" s="224"/>
      <c r="IDX103" s="224"/>
      <c r="IDY103" s="224"/>
      <c r="IDZ103" s="224"/>
      <c r="IEA103" s="224"/>
      <c r="IEB103" s="224"/>
      <c r="IEC103" s="223" t="s">
        <v>1344</v>
      </c>
      <c r="IED103" s="224"/>
      <c r="IEE103" s="224"/>
      <c r="IEF103" s="224"/>
      <c r="IEG103" s="224"/>
      <c r="IEH103" s="224"/>
      <c r="IEI103" s="224"/>
      <c r="IEJ103" s="224"/>
      <c r="IEK103" s="223" t="s">
        <v>1344</v>
      </c>
      <c r="IEL103" s="224"/>
      <c r="IEM103" s="224"/>
      <c r="IEN103" s="224"/>
      <c r="IEO103" s="224"/>
      <c r="IEP103" s="224"/>
      <c r="IEQ103" s="224"/>
      <c r="IER103" s="224"/>
      <c r="IES103" s="223" t="s">
        <v>1344</v>
      </c>
      <c r="IET103" s="224"/>
      <c r="IEU103" s="224"/>
      <c r="IEV103" s="224"/>
      <c r="IEW103" s="224"/>
      <c r="IEX103" s="224"/>
      <c r="IEY103" s="224"/>
      <c r="IEZ103" s="224"/>
      <c r="IFA103" s="223" t="s">
        <v>1344</v>
      </c>
      <c r="IFB103" s="224"/>
      <c r="IFC103" s="224"/>
      <c r="IFD103" s="224"/>
      <c r="IFE103" s="224"/>
      <c r="IFF103" s="224"/>
      <c r="IFG103" s="224"/>
      <c r="IFH103" s="224"/>
      <c r="IFI103" s="223" t="s">
        <v>1344</v>
      </c>
      <c r="IFJ103" s="224"/>
      <c r="IFK103" s="224"/>
      <c r="IFL103" s="224"/>
      <c r="IFM103" s="224"/>
      <c r="IFN103" s="224"/>
      <c r="IFO103" s="224"/>
      <c r="IFP103" s="224"/>
      <c r="IFQ103" s="223" t="s">
        <v>1344</v>
      </c>
      <c r="IFR103" s="224"/>
      <c r="IFS103" s="224"/>
      <c r="IFT103" s="224"/>
      <c r="IFU103" s="224"/>
      <c r="IFV103" s="224"/>
      <c r="IFW103" s="224"/>
      <c r="IFX103" s="224"/>
      <c r="IFY103" s="223" t="s">
        <v>1344</v>
      </c>
      <c r="IFZ103" s="224"/>
      <c r="IGA103" s="224"/>
      <c r="IGB103" s="224"/>
      <c r="IGC103" s="224"/>
      <c r="IGD103" s="224"/>
      <c r="IGE103" s="224"/>
      <c r="IGF103" s="224"/>
      <c r="IGG103" s="223" t="s">
        <v>1344</v>
      </c>
      <c r="IGH103" s="224"/>
      <c r="IGI103" s="224"/>
      <c r="IGJ103" s="224"/>
      <c r="IGK103" s="224"/>
      <c r="IGL103" s="224"/>
      <c r="IGM103" s="224"/>
      <c r="IGN103" s="224"/>
      <c r="IGO103" s="223" t="s">
        <v>1344</v>
      </c>
      <c r="IGP103" s="224"/>
      <c r="IGQ103" s="224"/>
      <c r="IGR103" s="224"/>
      <c r="IGS103" s="224"/>
      <c r="IGT103" s="224"/>
      <c r="IGU103" s="224"/>
      <c r="IGV103" s="224"/>
      <c r="IGW103" s="223" t="s">
        <v>1344</v>
      </c>
      <c r="IGX103" s="224"/>
      <c r="IGY103" s="224"/>
      <c r="IGZ103" s="224"/>
      <c r="IHA103" s="224"/>
      <c r="IHB103" s="224"/>
      <c r="IHC103" s="224"/>
      <c r="IHD103" s="224"/>
      <c r="IHE103" s="223" t="s">
        <v>1344</v>
      </c>
      <c r="IHF103" s="224"/>
      <c r="IHG103" s="224"/>
      <c r="IHH103" s="224"/>
      <c r="IHI103" s="224"/>
      <c r="IHJ103" s="224"/>
      <c r="IHK103" s="224"/>
      <c r="IHL103" s="224"/>
      <c r="IHM103" s="223" t="s">
        <v>1344</v>
      </c>
      <c r="IHN103" s="224"/>
      <c r="IHO103" s="224"/>
      <c r="IHP103" s="224"/>
      <c r="IHQ103" s="224"/>
      <c r="IHR103" s="224"/>
      <c r="IHS103" s="224"/>
      <c r="IHT103" s="224"/>
      <c r="IHU103" s="223" t="s">
        <v>1344</v>
      </c>
      <c r="IHV103" s="224"/>
      <c r="IHW103" s="224"/>
      <c r="IHX103" s="224"/>
      <c r="IHY103" s="224"/>
      <c r="IHZ103" s="224"/>
      <c r="IIA103" s="224"/>
      <c r="IIB103" s="224"/>
      <c r="IIC103" s="223" t="s">
        <v>1344</v>
      </c>
      <c r="IID103" s="224"/>
      <c r="IIE103" s="224"/>
      <c r="IIF103" s="224"/>
      <c r="IIG103" s="224"/>
      <c r="IIH103" s="224"/>
      <c r="III103" s="224"/>
      <c r="IIJ103" s="224"/>
      <c r="IIK103" s="223" t="s">
        <v>1344</v>
      </c>
      <c r="IIL103" s="224"/>
      <c r="IIM103" s="224"/>
      <c r="IIN103" s="224"/>
      <c r="IIO103" s="224"/>
      <c r="IIP103" s="224"/>
      <c r="IIQ103" s="224"/>
      <c r="IIR103" s="224"/>
      <c r="IIS103" s="223" t="s">
        <v>1344</v>
      </c>
      <c r="IIT103" s="224"/>
      <c r="IIU103" s="224"/>
      <c r="IIV103" s="224"/>
      <c r="IIW103" s="224"/>
      <c r="IIX103" s="224"/>
      <c r="IIY103" s="224"/>
      <c r="IIZ103" s="224"/>
      <c r="IJA103" s="223" t="s">
        <v>1344</v>
      </c>
      <c r="IJB103" s="224"/>
      <c r="IJC103" s="224"/>
      <c r="IJD103" s="224"/>
      <c r="IJE103" s="224"/>
      <c r="IJF103" s="224"/>
      <c r="IJG103" s="224"/>
      <c r="IJH103" s="224"/>
      <c r="IJI103" s="223" t="s">
        <v>1344</v>
      </c>
      <c r="IJJ103" s="224"/>
      <c r="IJK103" s="224"/>
      <c r="IJL103" s="224"/>
      <c r="IJM103" s="224"/>
      <c r="IJN103" s="224"/>
      <c r="IJO103" s="224"/>
      <c r="IJP103" s="224"/>
      <c r="IJQ103" s="223" t="s">
        <v>1344</v>
      </c>
      <c r="IJR103" s="224"/>
      <c r="IJS103" s="224"/>
      <c r="IJT103" s="224"/>
      <c r="IJU103" s="224"/>
      <c r="IJV103" s="224"/>
      <c r="IJW103" s="224"/>
      <c r="IJX103" s="224"/>
      <c r="IJY103" s="223" t="s">
        <v>1344</v>
      </c>
      <c r="IJZ103" s="224"/>
      <c r="IKA103" s="224"/>
      <c r="IKB103" s="224"/>
      <c r="IKC103" s="224"/>
      <c r="IKD103" s="224"/>
      <c r="IKE103" s="224"/>
      <c r="IKF103" s="224"/>
      <c r="IKG103" s="223" t="s">
        <v>1344</v>
      </c>
      <c r="IKH103" s="224"/>
      <c r="IKI103" s="224"/>
      <c r="IKJ103" s="224"/>
      <c r="IKK103" s="224"/>
      <c r="IKL103" s="224"/>
      <c r="IKM103" s="224"/>
      <c r="IKN103" s="224"/>
      <c r="IKO103" s="223" t="s">
        <v>1344</v>
      </c>
      <c r="IKP103" s="224"/>
      <c r="IKQ103" s="224"/>
      <c r="IKR103" s="224"/>
      <c r="IKS103" s="224"/>
      <c r="IKT103" s="224"/>
      <c r="IKU103" s="224"/>
      <c r="IKV103" s="224"/>
      <c r="IKW103" s="223" t="s">
        <v>1344</v>
      </c>
      <c r="IKX103" s="224"/>
      <c r="IKY103" s="224"/>
      <c r="IKZ103" s="224"/>
      <c r="ILA103" s="224"/>
      <c r="ILB103" s="224"/>
      <c r="ILC103" s="224"/>
      <c r="ILD103" s="224"/>
      <c r="ILE103" s="223" t="s">
        <v>1344</v>
      </c>
      <c r="ILF103" s="224"/>
      <c r="ILG103" s="224"/>
      <c r="ILH103" s="224"/>
      <c r="ILI103" s="224"/>
      <c r="ILJ103" s="224"/>
      <c r="ILK103" s="224"/>
      <c r="ILL103" s="224"/>
      <c r="ILM103" s="223" t="s">
        <v>1344</v>
      </c>
      <c r="ILN103" s="224"/>
      <c r="ILO103" s="224"/>
      <c r="ILP103" s="224"/>
      <c r="ILQ103" s="224"/>
      <c r="ILR103" s="224"/>
      <c r="ILS103" s="224"/>
      <c r="ILT103" s="224"/>
      <c r="ILU103" s="223" t="s">
        <v>1344</v>
      </c>
      <c r="ILV103" s="224"/>
      <c r="ILW103" s="224"/>
      <c r="ILX103" s="224"/>
      <c r="ILY103" s="224"/>
      <c r="ILZ103" s="224"/>
      <c r="IMA103" s="224"/>
      <c r="IMB103" s="224"/>
      <c r="IMC103" s="223" t="s">
        <v>1344</v>
      </c>
      <c r="IMD103" s="224"/>
      <c r="IME103" s="224"/>
      <c r="IMF103" s="224"/>
      <c r="IMG103" s="224"/>
      <c r="IMH103" s="224"/>
      <c r="IMI103" s="224"/>
      <c r="IMJ103" s="224"/>
      <c r="IMK103" s="223" t="s">
        <v>1344</v>
      </c>
      <c r="IML103" s="224"/>
      <c r="IMM103" s="224"/>
      <c r="IMN103" s="224"/>
      <c r="IMO103" s="224"/>
      <c r="IMP103" s="224"/>
      <c r="IMQ103" s="224"/>
      <c r="IMR103" s="224"/>
      <c r="IMS103" s="223" t="s">
        <v>1344</v>
      </c>
      <c r="IMT103" s="224"/>
      <c r="IMU103" s="224"/>
      <c r="IMV103" s="224"/>
      <c r="IMW103" s="224"/>
      <c r="IMX103" s="224"/>
      <c r="IMY103" s="224"/>
      <c r="IMZ103" s="224"/>
      <c r="INA103" s="223" t="s">
        <v>1344</v>
      </c>
      <c r="INB103" s="224"/>
      <c r="INC103" s="224"/>
      <c r="IND103" s="224"/>
      <c r="INE103" s="224"/>
      <c r="INF103" s="224"/>
      <c r="ING103" s="224"/>
      <c r="INH103" s="224"/>
      <c r="INI103" s="223" t="s">
        <v>1344</v>
      </c>
      <c r="INJ103" s="224"/>
      <c r="INK103" s="224"/>
      <c r="INL103" s="224"/>
      <c r="INM103" s="224"/>
      <c r="INN103" s="224"/>
      <c r="INO103" s="224"/>
      <c r="INP103" s="224"/>
      <c r="INQ103" s="223" t="s">
        <v>1344</v>
      </c>
      <c r="INR103" s="224"/>
      <c r="INS103" s="224"/>
      <c r="INT103" s="224"/>
      <c r="INU103" s="224"/>
      <c r="INV103" s="224"/>
      <c r="INW103" s="224"/>
      <c r="INX103" s="224"/>
      <c r="INY103" s="223" t="s">
        <v>1344</v>
      </c>
      <c r="INZ103" s="224"/>
      <c r="IOA103" s="224"/>
      <c r="IOB103" s="224"/>
      <c r="IOC103" s="224"/>
      <c r="IOD103" s="224"/>
      <c r="IOE103" s="224"/>
      <c r="IOF103" s="224"/>
      <c r="IOG103" s="223" t="s">
        <v>1344</v>
      </c>
      <c r="IOH103" s="224"/>
      <c r="IOI103" s="224"/>
      <c r="IOJ103" s="224"/>
      <c r="IOK103" s="224"/>
      <c r="IOL103" s="224"/>
      <c r="IOM103" s="224"/>
      <c r="ION103" s="224"/>
      <c r="IOO103" s="223" t="s">
        <v>1344</v>
      </c>
      <c r="IOP103" s="224"/>
      <c r="IOQ103" s="224"/>
      <c r="IOR103" s="224"/>
      <c r="IOS103" s="224"/>
      <c r="IOT103" s="224"/>
      <c r="IOU103" s="224"/>
      <c r="IOV103" s="224"/>
      <c r="IOW103" s="223" t="s">
        <v>1344</v>
      </c>
      <c r="IOX103" s="224"/>
      <c r="IOY103" s="224"/>
      <c r="IOZ103" s="224"/>
      <c r="IPA103" s="224"/>
      <c r="IPB103" s="224"/>
      <c r="IPC103" s="224"/>
      <c r="IPD103" s="224"/>
      <c r="IPE103" s="223" t="s">
        <v>1344</v>
      </c>
      <c r="IPF103" s="224"/>
      <c r="IPG103" s="224"/>
      <c r="IPH103" s="224"/>
      <c r="IPI103" s="224"/>
      <c r="IPJ103" s="224"/>
      <c r="IPK103" s="224"/>
      <c r="IPL103" s="224"/>
      <c r="IPM103" s="223" t="s">
        <v>1344</v>
      </c>
      <c r="IPN103" s="224"/>
      <c r="IPO103" s="224"/>
      <c r="IPP103" s="224"/>
      <c r="IPQ103" s="224"/>
      <c r="IPR103" s="224"/>
      <c r="IPS103" s="224"/>
      <c r="IPT103" s="224"/>
      <c r="IPU103" s="223" t="s">
        <v>1344</v>
      </c>
      <c r="IPV103" s="224"/>
      <c r="IPW103" s="224"/>
      <c r="IPX103" s="224"/>
      <c r="IPY103" s="224"/>
      <c r="IPZ103" s="224"/>
      <c r="IQA103" s="224"/>
      <c r="IQB103" s="224"/>
      <c r="IQC103" s="223" t="s">
        <v>1344</v>
      </c>
      <c r="IQD103" s="224"/>
      <c r="IQE103" s="224"/>
      <c r="IQF103" s="224"/>
      <c r="IQG103" s="224"/>
      <c r="IQH103" s="224"/>
      <c r="IQI103" s="224"/>
      <c r="IQJ103" s="224"/>
      <c r="IQK103" s="223" t="s">
        <v>1344</v>
      </c>
      <c r="IQL103" s="224"/>
      <c r="IQM103" s="224"/>
      <c r="IQN103" s="224"/>
      <c r="IQO103" s="224"/>
      <c r="IQP103" s="224"/>
      <c r="IQQ103" s="224"/>
      <c r="IQR103" s="224"/>
      <c r="IQS103" s="223" t="s">
        <v>1344</v>
      </c>
      <c r="IQT103" s="224"/>
      <c r="IQU103" s="224"/>
      <c r="IQV103" s="224"/>
      <c r="IQW103" s="224"/>
      <c r="IQX103" s="224"/>
      <c r="IQY103" s="224"/>
      <c r="IQZ103" s="224"/>
      <c r="IRA103" s="223" t="s">
        <v>1344</v>
      </c>
      <c r="IRB103" s="224"/>
      <c r="IRC103" s="224"/>
      <c r="IRD103" s="224"/>
      <c r="IRE103" s="224"/>
      <c r="IRF103" s="224"/>
      <c r="IRG103" s="224"/>
      <c r="IRH103" s="224"/>
      <c r="IRI103" s="223" t="s">
        <v>1344</v>
      </c>
      <c r="IRJ103" s="224"/>
      <c r="IRK103" s="224"/>
      <c r="IRL103" s="224"/>
      <c r="IRM103" s="224"/>
      <c r="IRN103" s="224"/>
      <c r="IRO103" s="224"/>
      <c r="IRP103" s="224"/>
      <c r="IRQ103" s="223" t="s">
        <v>1344</v>
      </c>
      <c r="IRR103" s="224"/>
      <c r="IRS103" s="224"/>
      <c r="IRT103" s="224"/>
      <c r="IRU103" s="224"/>
      <c r="IRV103" s="224"/>
      <c r="IRW103" s="224"/>
      <c r="IRX103" s="224"/>
      <c r="IRY103" s="223" t="s">
        <v>1344</v>
      </c>
      <c r="IRZ103" s="224"/>
      <c r="ISA103" s="224"/>
      <c r="ISB103" s="224"/>
      <c r="ISC103" s="224"/>
      <c r="ISD103" s="224"/>
      <c r="ISE103" s="224"/>
      <c r="ISF103" s="224"/>
      <c r="ISG103" s="223" t="s">
        <v>1344</v>
      </c>
      <c r="ISH103" s="224"/>
      <c r="ISI103" s="224"/>
      <c r="ISJ103" s="224"/>
      <c r="ISK103" s="224"/>
      <c r="ISL103" s="224"/>
      <c r="ISM103" s="224"/>
      <c r="ISN103" s="224"/>
      <c r="ISO103" s="223" t="s">
        <v>1344</v>
      </c>
      <c r="ISP103" s="224"/>
      <c r="ISQ103" s="224"/>
      <c r="ISR103" s="224"/>
      <c r="ISS103" s="224"/>
      <c r="IST103" s="224"/>
      <c r="ISU103" s="224"/>
      <c r="ISV103" s="224"/>
      <c r="ISW103" s="223" t="s">
        <v>1344</v>
      </c>
      <c r="ISX103" s="224"/>
      <c r="ISY103" s="224"/>
      <c r="ISZ103" s="224"/>
      <c r="ITA103" s="224"/>
      <c r="ITB103" s="224"/>
      <c r="ITC103" s="224"/>
      <c r="ITD103" s="224"/>
      <c r="ITE103" s="223" t="s">
        <v>1344</v>
      </c>
      <c r="ITF103" s="224"/>
      <c r="ITG103" s="224"/>
      <c r="ITH103" s="224"/>
      <c r="ITI103" s="224"/>
      <c r="ITJ103" s="224"/>
      <c r="ITK103" s="224"/>
      <c r="ITL103" s="224"/>
      <c r="ITM103" s="223" t="s">
        <v>1344</v>
      </c>
      <c r="ITN103" s="224"/>
      <c r="ITO103" s="224"/>
      <c r="ITP103" s="224"/>
      <c r="ITQ103" s="224"/>
      <c r="ITR103" s="224"/>
      <c r="ITS103" s="224"/>
      <c r="ITT103" s="224"/>
      <c r="ITU103" s="223" t="s">
        <v>1344</v>
      </c>
      <c r="ITV103" s="224"/>
      <c r="ITW103" s="224"/>
      <c r="ITX103" s="224"/>
      <c r="ITY103" s="224"/>
      <c r="ITZ103" s="224"/>
      <c r="IUA103" s="224"/>
      <c r="IUB103" s="224"/>
      <c r="IUC103" s="223" t="s">
        <v>1344</v>
      </c>
      <c r="IUD103" s="224"/>
      <c r="IUE103" s="224"/>
      <c r="IUF103" s="224"/>
      <c r="IUG103" s="224"/>
      <c r="IUH103" s="224"/>
      <c r="IUI103" s="224"/>
      <c r="IUJ103" s="224"/>
      <c r="IUK103" s="223" t="s">
        <v>1344</v>
      </c>
      <c r="IUL103" s="224"/>
      <c r="IUM103" s="224"/>
      <c r="IUN103" s="224"/>
      <c r="IUO103" s="224"/>
      <c r="IUP103" s="224"/>
      <c r="IUQ103" s="224"/>
      <c r="IUR103" s="224"/>
      <c r="IUS103" s="223" t="s">
        <v>1344</v>
      </c>
      <c r="IUT103" s="224"/>
      <c r="IUU103" s="224"/>
      <c r="IUV103" s="224"/>
      <c r="IUW103" s="224"/>
      <c r="IUX103" s="224"/>
      <c r="IUY103" s="224"/>
      <c r="IUZ103" s="224"/>
      <c r="IVA103" s="223" t="s">
        <v>1344</v>
      </c>
      <c r="IVB103" s="224"/>
      <c r="IVC103" s="224"/>
      <c r="IVD103" s="224"/>
      <c r="IVE103" s="224"/>
      <c r="IVF103" s="224"/>
      <c r="IVG103" s="224"/>
      <c r="IVH103" s="224"/>
      <c r="IVI103" s="223" t="s">
        <v>1344</v>
      </c>
      <c r="IVJ103" s="224"/>
      <c r="IVK103" s="224"/>
      <c r="IVL103" s="224"/>
      <c r="IVM103" s="224"/>
      <c r="IVN103" s="224"/>
      <c r="IVO103" s="224"/>
      <c r="IVP103" s="224"/>
      <c r="IVQ103" s="223" t="s">
        <v>1344</v>
      </c>
      <c r="IVR103" s="224"/>
      <c r="IVS103" s="224"/>
      <c r="IVT103" s="224"/>
      <c r="IVU103" s="224"/>
      <c r="IVV103" s="224"/>
      <c r="IVW103" s="224"/>
      <c r="IVX103" s="224"/>
      <c r="IVY103" s="223" t="s">
        <v>1344</v>
      </c>
      <c r="IVZ103" s="224"/>
      <c r="IWA103" s="224"/>
      <c r="IWB103" s="224"/>
      <c r="IWC103" s="224"/>
      <c r="IWD103" s="224"/>
      <c r="IWE103" s="224"/>
      <c r="IWF103" s="224"/>
      <c r="IWG103" s="223" t="s">
        <v>1344</v>
      </c>
      <c r="IWH103" s="224"/>
      <c r="IWI103" s="224"/>
      <c r="IWJ103" s="224"/>
      <c r="IWK103" s="224"/>
      <c r="IWL103" s="224"/>
      <c r="IWM103" s="224"/>
      <c r="IWN103" s="224"/>
      <c r="IWO103" s="223" t="s">
        <v>1344</v>
      </c>
      <c r="IWP103" s="224"/>
      <c r="IWQ103" s="224"/>
      <c r="IWR103" s="224"/>
      <c r="IWS103" s="224"/>
      <c r="IWT103" s="224"/>
      <c r="IWU103" s="224"/>
      <c r="IWV103" s="224"/>
      <c r="IWW103" s="223" t="s">
        <v>1344</v>
      </c>
      <c r="IWX103" s="224"/>
      <c r="IWY103" s="224"/>
      <c r="IWZ103" s="224"/>
      <c r="IXA103" s="224"/>
      <c r="IXB103" s="224"/>
      <c r="IXC103" s="224"/>
      <c r="IXD103" s="224"/>
      <c r="IXE103" s="223" t="s">
        <v>1344</v>
      </c>
      <c r="IXF103" s="224"/>
      <c r="IXG103" s="224"/>
      <c r="IXH103" s="224"/>
      <c r="IXI103" s="224"/>
      <c r="IXJ103" s="224"/>
      <c r="IXK103" s="224"/>
      <c r="IXL103" s="224"/>
      <c r="IXM103" s="223" t="s">
        <v>1344</v>
      </c>
      <c r="IXN103" s="224"/>
      <c r="IXO103" s="224"/>
      <c r="IXP103" s="224"/>
      <c r="IXQ103" s="224"/>
      <c r="IXR103" s="224"/>
      <c r="IXS103" s="224"/>
      <c r="IXT103" s="224"/>
      <c r="IXU103" s="223" t="s">
        <v>1344</v>
      </c>
      <c r="IXV103" s="224"/>
      <c r="IXW103" s="224"/>
      <c r="IXX103" s="224"/>
      <c r="IXY103" s="224"/>
      <c r="IXZ103" s="224"/>
      <c r="IYA103" s="224"/>
      <c r="IYB103" s="224"/>
      <c r="IYC103" s="223" t="s">
        <v>1344</v>
      </c>
      <c r="IYD103" s="224"/>
      <c r="IYE103" s="224"/>
      <c r="IYF103" s="224"/>
      <c r="IYG103" s="224"/>
      <c r="IYH103" s="224"/>
      <c r="IYI103" s="224"/>
      <c r="IYJ103" s="224"/>
      <c r="IYK103" s="223" t="s">
        <v>1344</v>
      </c>
      <c r="IYL103" s="224"/>
      <c r="IYM103" s="224"/>
      <c r="IYN103" s="224"/>
      <c r="IYO103" s="224"/>
      <c r="IYP103" s="224"/>
      <c r="IYQ103" s="224"/>
      <c r="IYR103" s="224"/>
      <c r="IYS103" s="223" t="s">
        <v>1344</v>
      </c>
      <c r="IYT103" s="224"/>
      <c r="IYU103" s="224"/>
      <c r="IYV103" s="224"/>
      <c r="IYW103" s="224"/>
      <c r="IYX103" s="224"/>
      <c r="IYY103" s="224"/>
      <c r="IYZ103" s="224"/>
      <c r="IZA103" s="223" t="s">
        <v>1344</v>
      </c>
      <c r="IZB103" s="224"/>
      <c r="IZC103" s="224"/>
      <c r="IZD103" s="224"/>
      <c r="IZE103" s="224"/>
      <c r="IZF103" s="224"/>
      <c r="IZG103" s="224"/>
      <c r="IZH103" s="224"/>
      <c r="IZI103" s="223" t="s">
        <v>1344</v>
      </c>
      <c r="IZJ103" s="224"/>
      <c r="IZK103" s="224"/>
      <c r="IZL103" s="224"/>
      <c r="IZM103" s="224"/>
      <c r="IZN103" s="224"/>
      <c r="IZO103" s="224"/>
      <c r="IZP103" s="224"/>
      <c r="IZQ103" s="223" t="s">
        <v>1344</v>
      </c>
      <c r="IZR103" s="224"/>
      <c r="IZS103" s="224"/>
      <c r="IZT103" s="224"/>
      <c r="IZU103" s="224"/>
      <c r="IZV103" s="224"/>
      <c r="IZW103" s="224"/>
      <c r="IZX103" s="224"/>
      <c r="IZY103" s="223" t="s">
        <v>1344</v>
      </c>
      <c r="IZZ103" s="224"/>
      <c r="JAA103" s="224"/>
      <c r="JAB103" s="224"/>
      <c r="JAC103" s="224"/>
      <c r="JAD103" s="224"/>
      <c r="JAE103" s="224"/>
      <c r="JAF103" s="224"/>
      <c r="JAG103" s="223" t="s">
        <v>1344</v>
      </c>
      <c r="JAH103" s="224"/>
      <c r="JAI103" s="224"/>
      <c r="JAJ103" s="224"/>
      <c r="JAK103" s="224"/>
      <c r="JAL103" s="224"/>
      <c r="JAM103" s="224"/>
      <c r="JAN103" s="224"/>
      <c r="JAO103" s="223" t="s">
        <v>1344</v>
      </c>
      <c r="JAP103" s="224"/>
      <c r="JAQ103" s="224"/>
      <c r="JAR103" s="224"/>
      <c r="JAS103" s="224"/>
      <c r="JAT103" s="224"/>
      <c r="JAU103" s="224"/>
      <c r="JAV103" s="224"/>
      <c r="JAW103" s="223" t="s">
        <v>1344</v>
      </c>
      <c r="JAX103" s="224"/>
      <c r="JAY103" s="224"/>
      <c r="JAZ103" s="224"/>
      <c r="JBA103" s="224"/>
      <c r="JBB103" s="224"/>
      <c r="JBC103" s="224"/>
      <c r="JBD103" s="224"/>
      <c r="JBE103" s="223" t="s">
        <v>1344</v>
      </c>
      <c r="JBF103" s="224"/>
      <c r="JBG103" s="224"/>
      <c r="JBH103" s="224"/>
      <c r="JBI103" s="224"/>
      <c r="JBJ103" s="224"/>
      <c r="JBK103" s="224"/>
      <c r="JBL103" s="224"/>
      <c r="JBM103" s="223" t="s">
        <v>1344</v>
      </c>
      <c r="JBN103" s="224"/>
      <c r="JBO103" s="224"/>
      <c r="JBP103" s="224"/>
      <c r="JBQ103" s="224"/>
      <c r="JBR103" s="224"/>
      <c r="JBS103" s="224"/>
      <c r="JBT103" s="224"/>
      <c r="JBU103" s="223" t="s">
        <v>1344</v>
      </c>
      <c r="JBV103" s="224"/>
      <c r="JBW103" s="224"/>
      <c r="JBX103" s="224"/>
      <c r="JBY103" s="224"/>
      <c r="JBZ103" s="224"/>
      <c r="JCA103" s="224"/>
      <c r="JCB103" s="224"/>
      <c r="JCC103" s="223" t="s">
        <v>1344</v>
      </c>
      <c r="JCD103" s="224"/>
      <c r="JCE103" s="224"/>
      <c r="JCF103" s="224"/>
      <c r="JCG103" s="224"/>
      <c r="JCH103" s="224"/>
      <c r="JCI103" s="224"/>
      <c r="JCJ103" s="224"/>
      <c r="JCK103" s="223" t="s">
        <v>1344</v>
      </c>
      <c r="JCL103" s="224"/>
      <c r="JCM103" s="224"/>
      <c r="JCN103" s="224"/>
      <c r="JCO103" s="224"/>
      <c r="JCP103" s="224"/>
      <c r="JCQ103" s="224"/>
      <c r="JCR103" s="224"/>
      <c r="JCS103" s="223" t="s">
        <v>1344</v>
      </c>
      <c r="JCT103" s="224"/>
      <c r="JCU103" s="224"/>
      <c r="JCV103" s="224"/>
      <c r="JCW103" s="224"/>
      <c r="JCX103" s="224"/>
      <c r="JCY103" s="224"/>
      <c r="JCZ103" s="224"/>
      <c r="JDA103" s="223" t="s">
        <v>1344</v>
      </c>
      <c r="JDB103" s="224"/>
      <c r="JDC103" s="224"/>
      <c r="JDD103" s="224"/>
      <c r="JDE103" s="224"/>
      <c r="JDF103" s="224"/>
      <c r="JDG103" s="224"/>
      <c r="JDH103" s="224"/>
      <c r="JDI103" s="223" t="s">
        <v>1344</v>
      </c>
      <c r="JDJ103" s="224"/>
      <c r="JDK103" s="224"/>
      <c r="JDL103" s="224"/>
      <c r="JDM103" s="224"/>
      <c r="JDN103" s="224"/>
      <c r="JDO103" s="224"/>
      <c r="JDP103" s="224"/>
      <c r="JDQ103" s="223" t="s">
        <v>1344</v>
      </c>
      <c r="JDR103" s="224"/>
      <c r="JDS103" s="224"/>
      <c r="JDT103" s="224"/>
      <c r="JDU103" s="224"/>
      <c r="JDV103" s="224"/>
      <c r="JDW103" s="224"/>
      <c r="JDX103" s="224"/>
      <c r="JDY103" s="223" t="s">
        <v>1344</v>
      </c>
      <c r="JDZ103" s="224"/>
      <c r="JEA103" s="224"/>
      <c r="JEB103" s="224"/>
      <c r="JEC103" s="224"/>
      <c r="JED103" s="224"/>
      <c r="JEE103" s="224"/>
      <c r="JEF103" s="224"/>
      <c r="JEG103" s="223" t="s">
        <v>1344</v>
      </c>
      <c r="JEH103" s="224"/>
      <c r="JEI103" s="224"/>
      <c r="JEJ103" s="224"/>
      <c r="JEK103" s="224"/>
      <c r="JEL103" s="224"/>
      <c r="JEM103" s="224"/>
      <c r="JEN103" s="224"/>
      <c r="JEO103" s="223" t="s">
        <v>1344</v>
      </c>
      <c r="JEP103" s="224"/>
      <c r="JEQ103" s="224"/>
      <c r="JER103" s="224"/>
      <c r="JES103" s="224"/>
      <c r="JET103" s="224"/>
      <c r="JEU103" s="224"/>
      <c r="JEV103" s="224"/>
      <c r="JEW103" s="223" t="s">
        <v>1344</v>
      </c>
      <c r="JEX103" s="224"/>
      <c r="JEY103" s="224"/>
      <c r="JEZ103" s="224"/>
      <c r="JFA103" s="224"/>
      <c r="JFB103" s="224"/>
      <c r="JFC103" s="224"/>
      <c r="JFD103" s="224"/>
      <c r="JFE103" s="223" t="s">
        <v>1344</v>
      </c>
      <c r="JFF103" s="224"/>
      <c r="JFG103" s="224"/>
      <c r="JFH103" s="224"/>
      <c r="JFI103" s="224"/>
      <c r="JFJ103" s="224"/>
      <c r="JFK103" s="224"/>
      <c r="JFL103" s="224"/>
      <c r="JFM103" s="223" t="s">
        <v>1344</v>
      </c>
      <c r="JFN103" s="224"/>
      <c r="JFO103" s="224"/>
      <c r="JFP103" s="224"/>
      <c r="JFQ103" s="224"/>
      <c r="JFR103" s="224"/>
      <c r="JFS103" s="224"/>
      <c r="JFT103" s="224"/>
      <c r="JFU103" s="223" t="s">
        <v>1344</v>
      </c>
      <c r="JFV103" s="224"/>
      <c r="JFW103" s="224"/>
      <c r="JFX103" s="224"/>
      <c r="JFY103" s="224"/>
      <c r="JFZ103" s="224"/>
      <c r="JGA103" s="224"/>
      <c r="JGB103" s="224"/>
      <c r="JGC103" s="223" t="s">
        <v>1344</v>
      </c>
      <c r="JGD103" s="224"/>
      <c r="JGE103" s="224"/>
      <c r="JGF103" s="224"/>
      <c r="JGG103" s="224"/>
      <c r="JGH103" s="224"/>
      <c r="JGI103" s="224"/>
      <c r="JGJ103" s="224"/>
      <c r="JGK103" s="223" t="s">
        <v>1344</v>
      </c>
      <c r="JGL103" s="224"/>
      <c r="JGM103" s="224"/>
      <c r="JGN103" s="224"/>
      <c r="JGO103" s="224"/>
      <c r="JGP103" s="224"/>
      <c r="JGQ103" s="224"/>
      <c r="JGR103" s="224"/>
      <c r="JGS103" s="223" t="s">
        <v>1344</v>
      </c>
      <c r="JGT103" s="224"/>
      <c r="JGU103" s="224"/>
      <c r="JGV103" s="224"/>
      <c r="JGW103" s="224"/>
      <c r="JGX103" s="224"/>
      <c r="JGY103" s="224"/>
      <c r="JGZ103" s="224"/>
      <c r="JHA103" s="223" t="s">
        <v>1344</v>
      </c>
      <c r="JHB103" s="224"/>
      <c r="JHC103" s="224"/>
      <c r="JHD103" s="224"/>
      <c r="JHE103" s="224"/>
      <c r="JHF103" s="224"/>
      <c r="JHG103" s="224"/>
      <c r="JHH103" s="224"/>
      <c r="JHI103" s="223" t="s">
        <v>1344</v>
      </c>
      <c r="JHJ103" s="224"/>
      <c r="JHK103" s="224"/>
      <c r="JHL103" s="224"/>
      <c r="JHM103" s="224"/>
      <c r="JHN103" s="224"/>
      <c r="JHO103" s="224"/>
      <c r="JHP103" s="224"/>
      <c r="JHQ103" s="223" t="s">
        <v>1344</v>
      </c>
      <c r="JHR103" s="224"/>
      <c r="JHS103" s="224"/>
      <c r="JHT103" s="224"/>
      <c r="JHU103" s="224"/>
      <c r="JHV103" s="224"/>
      <c r="JHW103" s="224"/>
      <c r="JHX103" s="224"/>
      <c r="JHY103" s="223" t="s">
        <v>1344</v>
      </c>
      <c r="JHZ103" s="224"/>
      <c r="JIA103" s="224"/>
      <c r="JIB103" s="224"/>
      <c r="JIC103" s="224"/>
      <c r="JID103" s="224"/>
      <c r="JIE103" s="224"/>
      <c r="JIF103" s="224"/>
      <c r="JIG103" s="223" t="s">
        <v>1344</v>
      </c>
      <c r="JIH103" s="224"/>
      <c r="JII103" s="224"/>
      <c r="JIJ103" s="224"/>
      <c r="JIK103" s="224"/>
      <c r="JIL103" s="224"/>
      <c r="JIM103" s="224"/>
      <c r="JIN103" s="224"/>
      <c r="JIO103" s="223" t="s">
        <v>1344</v>
      </c>
      <c r="JIP103" s="224"/>
      <c r="JIQ103" s="224"/>
      <c r="JIR103" s="224"/>
      <c r="JIS103" s="224"/>
      <c r="JIT103" s="224"/>
      <c r="JIU103" s="224"/>
      <c r="JIV103" s="224"/>
      <c r="JIW103" s="223" t="s">
        <v>1344</v>
      </c>
      <c r="JIX103" s="224"/>
      <c r="JIY103" s="224"/>
      <c r="JIZ103" s="224"/>
      <c r="JJA103" s="224"/>
      <c r="JJB103" s="224"/>
      <c r="JJC103" s="224"/>
      <c r="JJD103" s="224"/>
      <c r="JJE103" s="223" t="s">
        <v>1344</v>
      </c>
      <c r="JJF103" s="224"/>
      <c r="JJG103" s="224"/>
      <c r="JJH103" s="224"/>
      <c r="JJI103" s="224"/>
      <c r="JJJ103" s="224"/>
      <c r="JJK103" s="224"/>
      <c r="JJL103" s="224"/>
      <c r="JJM103" s="223" t="s">
        <v>1344</v>
      </c>
      <c r="JJN103" s="224"/>
      <c r="JJO103" s="224"/>
      <c r="JJP103" s="224"/>
      <c r="JJQ103" s="224"/>
      <c r="JJR103" s="224"/>
      <c r="JJS103" s="224"/>
      <c r="JJT103" s="224"/>
      <c r="JJU103" s="223" t="s">
        <v>1344</v>
      </c>
      <c r="JJV103" s="224"/>
      <c r="JJW103" s="224"/>
      <c r="JJX103" s="224"/>
      <c r="JJY103" s="224"/>
      <c r="JJZ103" s="224"/>
      <c r="JKA103" s="224"/>
      <c r="JKB103" s="224"/>
      <c r="JKC103" s="223" t="s">
        <v>1344</v>
      </c>
      <c r="JKD103" s="224"/>
      <c r="JKE103" s="224"/>
      <c r="JKF103" s="224"/>
      <c r="JKG103" s="224"/>
      <c r="JKH103" s="224"/>
      <c r="JKI103" s="224"/>
      <c r="JKJ103" s="224"/>
      <c r="JKK103" s="223" t="s">
        <v>1344</v>
      </c>
      <c r="JKL103" s="224"/>
      <c r="JKM103" s="224"/>
      <c r="JKN103" s="224"/>
      <c r="JKO103" s="224"/>
      <c r="JKP103" s="224"/>
      <c r="JKQ103" s="224"/>
      <c r="JKR103" s="224"/>
      <c r="JKS103" s="223" t="s">
        <v>1344</v>
      </c>
      <c r="JKT103" s="224"/>
      <c r="JKU103" s="224"/>
      <c r="JKV103" s="224"/>
      <c r="JKW103" s="224"/>
      <c r="JKX103" s="224"/>
      <c r="JKY103" s="224"/>
      <c r="JKZ103" s="224"/>
      <c r="JLA103" s="223" t="s">
        <v>1344</v>
      </c>
      <c r="JLB103" s="224"/>
      <c r="JLC103" s="224"/>
      <c r="JLD103" s="224"/>
      <c r="JLE103" s="224"/>
      <c r="JLF103" s="224"/>
      <c r="JLG103" s="224"/>
      <c r="JLH103" s="224"/>
      <c r="JLI103" s="223" t="s">
        <v>1344</v>
      </c>
      <c r="JLJ103" s="224"/>
      <c r="JLK103" s="224"/>
      <c r="JLL103" s="224"/>
      <c r="JLM103" s="224"/>
      <c r="JLN103" s="224"/>
      <c r="JLO103" s="224"/>
      <c r="JLP103" s="224"/>
      <c r="JLQ103" s="223" t="s">
        <v>1344</v>
      </c>
      <c r="JLR103" s="224"/>
      <c r="JLS103" s="224"/>
      <c r="JLT103" s="224"/>
      <c r="JLU103" s="224"/>
      <c r="JLV103" s="224"/>
      <c r="JLW103" s="224"/>
      <c r="JLX103" s="224"/>
      <c r="JLY103" s="223" t="s">
        <v>1344</v>
      </c>
      <c r="JLZ103" s="224"/>
      <c r="JMA103" s="224"/>
      <c r="JMB103" s="224"/>
      <c r="JMC103" s="224"/>
      <c r="JMD103" s="224"/>
      <c r="JME103" s="224"/>
      <c r="JMF103" s="224"/>
      <c r="JMG103" s="223" t="s">
        <v>1344</v>
      </c>
      <c r="JMH103" s="224"/>
      <c r="JMI103" s="224"/>
      <c r="JMJ103" s="224"/>
      <c r="JMK103" s="224"/>
      <c r="JML103" s="224"/>
      <c r="JMM103" s="224"/>
      <c r="JMN103" s="224"/>
      <c r="JMO103" s="223" t="s">
        <v>1344</v>
      </c>
      <c r="JMP103" s="224"/>
      <c r="JMQ103" s="224"/>
      <c r="JMR103" s="224"/>
      <c r="JMS103" s="224"/>
      <c r="JMT103" s="224"/>
      <c r="JMU103" s="224"/>
      <c r="JMV103" s="224"/>
      <c r="JMW103" s="223" t="s">
        <v>1344</v>
      </c>
      <c r="JMX103" s="224"/>
      <c r="JMY103" s="224"/>
      <c r="JMZ103" s="224"/>
      <c r="JNA103" s="224"/>
      <c r="JNB103" s="224"/>
      <c r="JNC103" s="224"/>
      <c r="JND103" s="224"/>
      <c r="JNE103" s="223" t="s">
        <v>1344</v>
      </c>
      <c r="JNF103" s="224"/>
      <c r="JNG103" s="224"/>
      <c r="JNH103" s="224"/>
      <c r="JNI103" s="224"/>
      <c r="JNJ103" s="224"/>
      <c r="JNK103" s="224"/>
      <c r="JNL103" s="224"/>
      <c r="JNM103" s="223" t="s">
        <v>1344</v>
      </c>
      <c r="JNN103" s="224"/>
      <c r="JNO103" s="224"/>
      <c r="JNP103" s="224"/>
      <c r="JNQ103" s="224"/>
      <c r="JNR103" s="224"/>
      <c r="JNS103" s="224"/>
      <c r="JNT103" s="224"/>
      <c r="JNU103" s="223" t="s">
        <v>1344</v>
      </c>
      <c r="JNV103" s="224"/>
      <c r="JNW103" s="224"/>
      <c r="JNX103" s="224"/>
      <c r="JNY103" s="224"/>
      <c r="JNZ103" s="224"/>
      <c r="JOA103" s="224"/>
      <c r="JOB103" s="224"/>
      <c r="JOC103" s="223" t="s">
        <v>1344</v>
      </c>
      <c r="JOD103" s="224"/>
      <c r="JOE103" s="224"/>
      <c r="JOF103" s="224"/>
      <c r="JOG103" s="224"/>
      <c r="JOH103" s="224"/>
      <c r="JOI103" s="224"/>
      <c r="JOJ103" s="224"/>
      <c r="JOK103" s="223" t="s">
        <v>1344</v>
      </c>
      <c r="JOL103" s="224"/>
      <c r="JOM103" s="224"/>
      <c r="JON103" s="224"/>
      <c r="JOO103" s="224"/>
      <c r="JOP103" s="224"/>
      <c r="JOQ103" s="224"/>
      <c r="JOR103" s="224"/>
      <c r="JOS103" s="223" t="s">
        <v>1344</v>
      </c>
      <c r="JOT103" s="224"/>
      <c r="JOU103" s="224"/>
      <c r="JOV103" s="224"/>
      <c r="JOW103" s="224"/>
      <c r="JOX103" s="224"/>
      <c r="JOY103" s="224"/>
      <c r="JOZ103" s="224"/>
      <c r="JPA103" s="223" t="s">
        <v>1344</v>
      </c>
      <c r="JPB103" s="224"/>
      <c r="JPC103" s="224"/>
      <c r="JPD103" s="224"/>
      <c r="JPE103" s="224"/>
      <c r="JPF103" s="224"/>
      <c r="JPG103" s="224"/>
      <c r="JPH103" s="224"/>
      <c r="JPI103" s="223" t="s">
        <v>1344</v>
      </c>
      <c r="JPJ103" s="224"/>
      <c r="JPK103" s="224"/>
      <c r="JPL103" s="224"/>
      <c r="JPM103" s="224"/>
      <c r="JPN103" s="224"/>
      <c r="JPO103" s="224"/>
      <c r="JPP103" s="224"/>
      <c r="JPQ103" s="223" t="s">
        <v>1344</v>
      </c>
      <c r="JPR103" s="224"/>
      <c r="JPS103" s="224"/>
      <c r="JPT103" s="224"/>
      <c r="JPU103" s="224"/>
      <c r="JPV103" s="224"/>
      <c r="JPW103" s="224"/>
      <c r="JPX103" s="224"/>
      <c r="JPY103" s="223" t="s">
        <v>1344</v>
      </c>
      <c r="JPZ103" s="224"/>
      <c r="JQA103" s="224"/>
      <c r="JQB103" s="224"/>
      <c r="JQC103" s="224"/>
      <c r="JQD103" s="224"/>
      <c r="JQE103" s="224"/>
      <c r="JQF103" s="224"/>
      <c r="JQG103" s="223" t="s">
        <v>1344</v>
      </c>
      <c r="JQH103" s="224"/>
      <c r="JQI103" s="224"/>
      <c r="JQJ103" s="224"/>
      <c r="JQK103" s="224"/>
      <c r="JQL103" s="224"/>
      <c r="JQM103" s="224"/>
      <c r="JQN103" s="224"/>
      <c r="JQO103" s="223" t="s">
        <v>1344</v>
      </c>
      <c r="JQP103" s="224"/>
      <c r="JQQ103" s="224"/>
      <c r="JQR103" s="224"/>
      <c r="JQS103" s="224"/>
      <c r="JQT103" s="224"/>
      <c r="JQU103" s="224"/>
      <c r="JQV103" s="224"/>
      <c r="JQW103" s="223" t="s">
        <v>1344</v>
      </c>
      <c r="JQX103" s="224"/>
      <c r="JQY103" s="224"/>
      <c r="JQZ103" s="224"/>
      <c r="JRA103" s="224"/>
      <c r="JRB103" s="224"/>
      <c r="JRC103" s="224"/>
      <c r="JRD103" s="224"/>
      <c r="JRE103" s="223" t="s">
        <v>1344</v>
      </c>
      <c r="JRF103" s="224"/>
      <c r="JRG103" s="224"/>
      <c r="JRH103" s="224"/>
      <c r="JRI103" s="224"/>
      <c r="JRJ103" s="224"/>
      <c r="JRK103" s="224"/>
      <c r="JRL103" s="224"/>
      <c r="JRM103" s="223" t="s">
        <v>1344</v>
      </c>
      <c r="JRN103" s="224"/>
      <c r="JRO103" s="224"/>
      <c r="JRP103" s="224"/>
      <c r="JRQ103" s="224"/>
      <c r="JRR103" s="224"/>
      <c r="JRS103" s="224"/>
      <c r="JRT103" s="224"/>
      <c r="JRU103" s="223" t="s">
        <v>1344</v>
      </c>
      <c r="JRV103" s="224"/>
      <c r="JRW103" s="224"/>
      <c r="JRX103" s="224"/>
      <c r="JRY103" s="224"/>
      <c r="JRZ103" s="224"/>
      <c r="JSA103" s="224"/>
      <c r="JSB103" s="224"/>
      <c r="JSC103" s="223" t="s">
        <v>1344</v>
      </c>
      <c r="JSD103" s="224"/>
      <c r="JSE103" s="224"/>
      <c r="JSF103" s="224"/>
      <c r="JSG103" s="224"/>
      <c r="JSH103" s="224"/>
      <c r="JSI103" s="224"/>
      <c r="JSJ103" s="224"/>
      <c r="JSK103" s="223" t="s">
        <v>1344</v>
      </c>
      <c r="JSL103" s="224"/>
      <c r="JSM103" s="224"/>
      <c r="JSN103" s="224"/>
      <c r="JSO103" s="224"/>
      <c r="JSP103" s="224"/>
      <c r="JSQ103" s="224"/>
      <c r="JSR103" s="224"/>
      <c r="JSS103" s="223" t="s">
        <v>1344</v>
      </c>
      <c r="JST103" s="224"/>
      <c r="JSU103" s="224"/>
      <c r="JSV103" s="224"/>
      <c r="JSW103" s="224"/>
      <c r="JSX103" s="224"/>
      <c r="JSY103" s="224"/>
      <c r="JSZ103" s="224"/>
      <c r="JTA103" s="223" t="s">
        <v>1344</v>
      </c>
      <c r="JTB103" s="224"/>
      <c r="JTC103" s="224"/>
      <c r="JTD103" s="224"/>
      <c r="JTE103" s="224"/>
      <c r="JTF103" s="224"/>
      <c r="JTG103" s="224"/>
      <c r="JTH103" s="224"/>
      <c r="JTI103" s="223" t="s">
        <v>1344</v>
      </c>
      <c r="JTJ103" s="224"/>
      <c r="JTK103" s="224"/>
      <c r="JTL103" s="224"/>
      <c r="JTM103" s="224"/>
      <c r="JTN103" s="224"/>
      <c r="JTO103" s="224"/>
      <c r="JTP103" s="224"/>
      <c r="JTQ103" s="223" t="s">
        <v>1344</v>
      </c>
      <c r="JTR103" s="224"/>
      <c r="JTS103" s="224"/>
      <c r="JTT103" s="224"/>
      <c r="JTU103" s="224"/>
      <c r="JTV103" s="224"/>
      <c r="JTW103" s="224"/>
      <c r="JTX103" s="224"/>
      <c r="JTY103" s="223" t="s">
        <v>1344</v>
      </c>
      <c r="JTZ103" s="224"/>
      <c r="JUA103" s="224"/>
      <c r="JUB103" s="224"/>
      <c r="JUC103" s="224"/>
      <c r="JUD103" s="224"/>
      <c r="JUE103" s="224"/>
      <c r="JUF103" s="224"/>
      <c r="JUG103" s="223" t="s">
        <v>1344</v>
      </c>
      <c r="JUH103" s="224"/>
      <c r="JUI103" s="224"/>
      <c r="JUJ103" s="224"/>
      <c r="JUK103" s="224"/>
      <c r="JUL103" s="224"/>
      <c r="JUM103" s="224"/>
      <c r="JUN103" s="224"/>
      <c r="JUO103" s="223" t="s">
        <v>1344</v>
      </c>
      <c r="JUP103" s="224"/>
      <c r="JUQ103" s="224"/>
      <c r="JUR103" s="224"/>
      <c r="JUS103" s="224"/>
      <c r="JUT103" s="224"/>
      <c r="JUU103" s="224"/>
      <c r="JUV103" s="224"/>
      <c r="JUW103" s="223" t="s">
        <v>1344</v>
      </c>
      <c r="JUX103" s="224"/>
      <c r="JUY103" s="224"/>
      <c r="JUZ103" s="224"/>
      <c r="JVA103" s="224"/>
      <c r="JVB103" s="224"/>
      <c r="JVC103" s="224"/>
      <c r="JVD103" s="224"/>
      <c r="JVE103" s="223" t="s">
        <v>1344</v>
      </c>
      <c r="JVF103" s="224"/>
      <c r="JVG103" s="224"/>
      <c r="JVH103" s="224"/>
      <c r="JVI103" s="224"/>
      <c r="JVJ103" s="224"/>
      <c r="JVK103" s="224"/>
      <c r="JVL103" s="224"/>
      <c r="JVM103" s="223" t="s">
        <v>1344</v>
      </c>
      <c r="JVN103" s="224"/>
      <c r="JVO103" s="224"/>
      <c r="JVP103" s="224"/>
      <c r="JVQ103" s="224"/>
      <c r="JVR103" s="224"/>
      <c r="JVS103" s="224"/>
      <c r="JVT103" s="224"/>
      <c r="JVU103" s="223" t="s">
        <v>1344</v>
      </c>
      <c r="JVV103" s="224"/>
      <c r="JVW103" s="224"/>
      <c r="JVX103" s="224"/>
      <c r="JVY103" s="224"/>
      <c r="JVZ103" s="224"/>
      <c r="JWA103" s="224"/>
      <c r="JWB103" s="224"/>
      <c r="JWC103" s="223" t="s">
        <v>1344</v>
      </c>
      <c r="JWD103" s="224"/>
      <c r="JWE103" s="224"/>
      <c r="JWF103" s="224"/>
      <c r="JWG103" s="224"/>
      <c r="JWH103" s="224"/>
      <c r="JWI103" s="224"/>
      <c r="JWJ103" s="224"/>
      <c r="JWK103" s="223" t="s">
        <v>1344</v>
      </c>
      <c r="JWL103" s="224"/>
      <c r="JWM103" s="224"/>
      <c r="JWN103" s="224"/>
      <c r="JWO103" s="224"/>
      <c r="JWP103" s="224"/>
      <c r="JWQ103" s="224"/>
      <c r="JWR103" s="224"/>
      <c r="JWS103" s="223" t="s">
        <v>1344</v>
      </c>
      <c r="JWT103" s="224"/>
      <c r="JWU103" s="224"/>
      <c r="JWV103" s="224"/>
      <c r="JWW103" s="224"/>
      <c r="JWX103" s="224"/>
      <c r="JWY103" s="224"/>
      <c r="JWZ103" s="224"/>
      <c r="JXA103" s="223" t="s">
        <v>1344</v>
      </c>
      <c r="JXB103" s="224"/>
      <c r="JXC103" s="224"/>
      <c r="JXD103" s="224"/>
      <c r="JXE103" s="224"/>
      <c r="JXF103" s="224"/>
      <c r="JXG103" s="224"/>
      <c r="JXH103" s="224"/>
      <c r="JXI103" s="223" t="s">
        <v>1344</v>
      </c>
      <c r="JXJ103" s="224"/>
      <c r="JXK103" s="224"/>
      <c r="JXL103" s="224"/>
      <c r="JXM103" s="224"/>
      <c r="JXN103" s="224"/>
      <c r="JXO103" s="224"/>
      <c r="JXP103" s="224"/>
      <c r="JXQ103" s="223" t="s">
        <v>1344</v>
      </c>
      <c r="JXR103" s="224"/>
      <c r="JXS103" s="224"/>
      <c r="JXT103" s="224"/>
      <c r="JXU103" s="224"/>
      <c r="JXV103" s="224"/>
      <c r="JXW103" s="224"/>
      <c r="JXX103" s="224"/>
      <c r="JXY103" s="223" t="s">
        <v>1344</v>
      </c>
      <c r="JXZ103" s="224"/>
      <c r="JYA103" s="224"/>
      <c r="JYB103" s="224"/>
      <c r="JYC103" s="224"/>
      <c r="JYD103" s="224"/>
      <c r="JYE103" s="224"/>
      <c r="JYF103" s="224"/>
      <c r="JYG103" s="223" t="s">
        <v>1344</v>
      </c>
      <c r="JYH103" s="224"/>
      <c r="JYI103" s="224"/>
      <c r="JYJ103" s="224"/>
      <c r="JYK103" s="224"/>
      <c r="JYL103" s="224"/>
      <c r="JYM103" s="224"/>
      <c r="JYN103" s="224"/>
      <c r="JYO103" s="223" t="s">
        <v>1344</v>
      </c>
      <c r="JYP103" s="224"/>
      <c r="JYQ103" s="224"/>
      <c r="JYR103" s="224"/>
      <c r="JYS103" s="224"/>
      <c r="JYT103" s="224"/>
      <c r="JYU103" s="224"/>
      <c r="JYV103" s="224"/>
      <c r="JYW103" s="223" t="s">
        <v>1344</v>
      </c>
      <c r="JYX103" s="224"/>
      <c r="JYY103" s="224"/>
      <c r="JYZ103" s="224"/>
      <c r="JZA103" s="224"/>
      <c r="JZB103" s="224"/>
      <c r="JZC103" s="224"/>
      <c r="JZD103" s="224"/>
      <c r="JZE103" s="223" t="s">
        <v>1344</v>
      </c>
      <c r="JZF103" s="224"/>
      <c r="JZG103" s="224"/>
      <c r="JZH103" s="224"/>
      <c r="JZI103" s="224"/>
      <c r="JZJ103" s="224"/>
      <c r="JZK103" s="224"/>
      <c r="JZL103" s="224"/>
      <c r="JZM103" s="223" t="s">
        <v>1344</v>
      </c>
      <c r="JZN103" s="224"/>
      <c r="JZO103" s="224"/>
      <c r="JZP103" s="224"/>
      <c r="JZQ103" s="224"/>
      <c r="JZR103" s="224"/>
      <c r="JZS103" s="224"/>
      <c r="JZT103" s="224"/>
      <c r="JZU103" s="223" t="s">
        <v>1344</v>
      </c>
      <c r="JZV103" s="224"/>
      <c r="JZW103" s="224"/>
      <c r="JZX103" s="224"/>
      <c r="JZY103" s="224"/>
      <c r="JZZ103" s="224"/>
      <c r="KAA103" s="224"/>
      <c r="KAB103" s="224"/>
      <c r="KAC103" s="223" t="s">
        <v>1344</v>
      </c>
      <c r="KAD103" s="224"/>
      <c r="KAE103" s="224"/>
      <c r="KAF103" s="224"/>
      <c r="KAG103" s="224"/>
      <c r="KAH103" s="224"/>
      <c r="KAI103" s="224"/>
      <c r="KAJ103" s="224"/>
      <c r="KAK103" s="223" t="s">
        <v>1344</v>
      </c>
      <c r="KAL103" s="224"/>
      <c r="KAM103" s="224"/>
      <c r="KAN103" s="224"/>
      <c r="KAO103" s="224"/>
      <c r="KAP103" s="224"/>
      <c r="KAQ103" s="224"/>
      <c r="KAR103" s="224"/>
      <c r="KAS103" s="223" t="s">
        <v>1344</v>
      </c>
      <c r="KAT103" s="224"/>
      <c r="KAU103" s="224"/>
      <c r="KAV103" s="224"/>
      <c r="KAW103" s="224"/>
      <c r="KAX103" s="224"/>
      <c r="KAY103" s="224"/>
      <c r="KAZ103" s="224"/>
      <c r="KBA103" s="223" t="s">
        <v>1344</v>
      </c>
      <c r="KBB103" s="224"/>
      <c r="KBC103" s="224"/>
      <c r="KBD103" s="224"/>
      <c r="KBE103" s="224"/>
      <c r="KBF103" s="224"/>
      <c r="KBG103" s="224"/>
      <c r="KBH103" s="224"/>
      <c r="KBI103" s="223" t="s">
        <v>1344</v>
      </c>
      <c r="KBJ103" s="224"/>
      <c r="KBK103" s="224"/>
      <c r="KBL103" s="224"/>
      <c r="KBM103" s="224"/>
      <c r="KBN103" s="224"/>
      <c r="KBO103" s="224"/>
      <c r="KBP103" s="224"/>
      <c r="KBQ103" s="223" t="s">
        <v>1344</v>
      </c>
      <c r="KBR103" s="224"/>
      <c r="KBS103" s="224"/>
      <c r="KBT103" s="224"/>
      <c r="KBU103" s="224"/>
      <c r="KBV103" s="224"/>
      <c r="KBW103" s="224"/>
      <c r="KBX103" s="224"/>
      <c r="KBY103" s="223" t="s">
        <v>1344</v>
      </c>
      <c r="KBZ103" s="224"/>
      <c r="KCA103" s="224"/>
      <c r="KCB103" s="224"/>
      <c r="KCC103" s="224"/>
      <c r="KCD103" s="224"/>
      <c r="KCE103" s="224"/>
      <c r="KCF103" s="224"/>
      <c r="KCG103" s="223" t="s">
        <v>1344</v>
      </c>
      <c r="KCH103" s="224"/>
      <c r="KCI103" s="224"/>
      <c r="KCJ103" s="224"/>
      <c r="KCK103" s="224"/>
      <c r="KCL103" s="224"/>
      <c r="KCM103" s="224"/>
      <c r="KCN103" s="224"/>
      <c r="KCO103" s="223" t="s">
        <v>1344</v>
      </c>
      <c r="KCP103" s="224"/>
      <c r="KCQ103" s="224"/>
      <c r="KCR103" s="224"/>
      <c r="KCS103" s="224"/>
      <c r="KCT103" s="224"/>
      <c r="KCU103" s="224"/>
      <c r="KCV103" s="224"/>
      <c r="KCW103" s="223" t="s">
        <v>1344</v>
      </c>
      <c r="KCX103" s="224"/>
      <c r="KCY103" s="224"/>
      <c r="KCZ103" s="224"/>
      <c r="KDA103" s="224"/>
      <c r="KDB103" s="224"/>
      <c r="KDC103" s="224"/>
      <c r="KDD103" s="224"/>
      <c r="KDE103" s="223" t="s">
        <v>1344</v>
      </c>
      <c r="KDF103" s="224"/>
      <c r="KDG103" s="224"/>
      <c r="KDH103" s="224"/>
      <c r="KDI103" s="224"/>
      <c r="KDJ103" s="224"/>
      <c r="KDK103" s="224"/>
      <c r="KDL103" s="224"/>
      <c r="KDM103" s="223" t="s">
        <v>1344</v>
      </c>
      <c r="KDN103" s="224"/>
      <c r="KDO103" s="224"/>
      <c r="KDP103" s="224"/>
      <c r="KDQ103" s="224"/>
      <c r="KDR103" s="224"/>
      <c r="KDS103" s="224"/>
      <c r="KDT103" s="224"/>
      <c r="KDU103" s="223" t="s">
        <v>1344</v>
      </c>
      <c r="KDV103" s="224"/>
      <c r="KDW103" s="224"/>
      <c r="KDX103" s="224"/>
      <c r="KDY103" s="224"/>
      <c r="KDZ103" s="224"/>
      <c r="KEA103" s="224"/>
      <c r="KEB103" s="224"/>
      <c r="KEC103" s="223" t="s">
        <v>1344</v>
      </c>
      <c r="KED103" s="224"/>
      <c r="KEE103" s="224"/>
      <c r="KEF103" s="224"/>
      <c r="KEG103" s="224"/>
      <c r="KEH103" s="224"/>
      <c r="KEI103" s="224"/>
      <c r="KEJ103" s="224"/>
      <c r="KEK103" s="223" t="s">
        <v>1344</v>
      </c>
      <c r="KEL103" s="224"/>
      <c r="KEM103" s="224"/>
      <c r="KEN103" s="224"/>
      <c r="KEO103" s="224"/>
      <c r="KEP103" s="224"/>
      <c r="KEQ103" s="224"/>
      <c r="KER103" s="224"/>
      <c r="KES103" s="223" t="s">
        <v>1344</v>
      </c>
      <c r="KET103" s="224"/>
      <c r="KEU103" s="224"/>
      <c r="KEV103" s="224"/>
      <c r="KEW103" s="224"/>
      <c r="KEX103" s="224"/>
      <c r="KEY103" s="224"/>
      <c r="KEZ103" s="224"/>
      <c r="KFA103" s="223" t="s">
        <v>1344</v>
      </c>
      <c r="KFB103" s="224"/>
      <c r="KFC103" s="224"/>
      <c r="KFD103" s="224"/>
      <c r="KFE103" s="224"/>
      <c r="KFF103" s="224"/>
      <c r="KFG103" s="224"/>
      <c r="KFH103" s="224"/>
      <c r="KFI103" s="223" t="s">
        <v>1344</v>
      </c>
      <c r="KFJ103" s="224"/>
      <c r="KFK103" s="224"/>
      <c r="KFL103" s="224"/>
      <c r="KFM103" s="224"/>
      <c r="KFN103" s="224"/>
      <c r="KFO103" s="224"/>
      <c r="KFP103" s="224"/>
      <c r="KFQ103" s="223" t="s">
        <v>1344</v>
      </c>
      <c r="KFR103" s="224"/>
      <c r="KFS103" s="224"/>
      <c r="KFT103" s="224"/>
      <c r="KFU103" s="224"/>
      <c r="KFV103" s="224"/>
      <c r="KFW103" s="224"/>
      <c r="KFX103" s="224"/>
      <c r="KFY103" s="223" t="s">
        <v>1344</v>
      </c>
      <c r="KFZ103" s="224"/>
      <c r="KGA103" s="224"/>
      <c r="KGB103" s="224"/>
      <c r="KGC103" s="224"/>
      <c r="KGD103" s="224"/>
      <c r="KGE103" s="224"/>
      <c r="KGF103" s="224"/>
      <c r="KGG103" s="223" t="s">
        <v>1344</v>
      </c>
      <c r="KGH103" s="224"/>
      <c r="KGI103" s="224"/>
      <c r="KGJ103" s="224"/>
      <c r="KGK103" s="224"/>
      <c r="KGL103" s="224"/>
      <c r="KGM103" s="224"/>
      <c r="KGN103" s="224"/>
      <c r="KGO103" s="223" t="s">
        <v>1344</v>
      </c>
      <c r="KGP103" s="224"/>
      <c r="KGQ103" s="224"/>
      <c r="KGR103" s="224"/>
      <c r="KGS103" s="224"/>
      <c r="KGT103" s="224"/>
      <c r="KGU103" s="224"/>
      <c r="KGV103" s="224"/>
      <c r="KGW103" s="223" t="s">
        <v>1344</v>
      </c>
      <c r="KGX103" s="224"/>
      <c r="KGY103" s="224"/>
      <c r="KGZ103" s="224"/>
      <c r="KHA103" s="224"/>
      <c r="KHB103" s="224"/>
      <c r="KHC103" s="224"/>
      <c r="KHD103" s="224"/>
      <c r="KHE103" s="223" t="s">
        <v>1344</v>
      </c>
      <c r="KHF103" s="224"/>
      <c r="KHG103" s="224"/>
      <c r="KHH103" s="224"/>
      <c r="KHI103" s="224"/>
      <c r="KHJ103" s="224"/>
      <c r="KHK103" s="224"/>
      <c r="KHL103" s="224"/>
      <c r="KHM103" s="223" t="s">
        <v>1344</v>
      </c>
      <c r="KHN103" s="224"/>
      <c r="KHO103" s="224"/>
      <c r="KHP103" s="224"/>
      <c r="KHQ103" s="224"/>
      <c r="KHR103" s="224"/>
      <c r="KHS103" s="224"/>
      <c r="KHT103" s="224"/>
      <c r="KHU103" s="223" t="s">
        <v>1344</v>
      </c>
      <c r="KHV103" s="224"/>
      <c r="KHW103" s="224"/>
      <c r="KHX103" s="224"/>
      <c r="KHY103" s="224"/>
      <c r="KHZ103" s="224"/>
      <c r="KIA103" s="224"/>
      <c r="KIB103" s="224"/>
      <c r="KIC103" s="223" t="s">
        <v>1344</v>
      </c>
      <c r="KID103" s="224"/>
      <c r="KIE103" s="224"/>
      <c r="KIF103" s="224"/>
      <c r="KIG103" s="224"/>
      <c r="KIH103" s="224"/>
      <c r="KII103" s="224"/>
      <c r="KIJ103" s="224"/>
      <c r="KIK103" s="223" t="s">
        <v>1344</v>
      </c>
      <c r="KIL103" s="224"/>
      <c r="KIM103" s="224"/>
      <c r="KIN103" s="224"/>
      <c r="KIO103" s="224"/>
      <c r="KIP103" s="224"/>
      <c r="KIQ103" s="224"/>
      <c r="KIR103" s="224"/>
      <c r="KIS103" s="223" t="s">
        <v>1344</v>
      </c>
      <c r="KIT103" s="224"/>
      <c r="KIU103" s="224"/>
      <c r="KIV103" s="224"/>
      <c r="KIW103" s="224"/>
      <c r="KIX103" s="224"/>
      <c r="KIY103" s="224"/>
      <c r="KIZ103" s="224"/>
      <c r="KJA103" s="223" t="s">
        <v>1344</v>
      </c>
      <c r="KJB103" s="224"/>
      <c r="KJC103" s="224"/>
      <c r="KJD103" s="224"/>
      <c r="KJE103" s="224"/>
      <c r="KJF103" s="224"/>
      <c r="KJG103" s="224"/>
      <c r="KJH103" s="224"/>
      <c r="KJI103" s="223" t="s">
        <v>1344</v>
      </c>
      <c r="KJJ103" s="224"/>
      <c r="KJK103" s="224"/>
      <c r="KJL103" s="224"/>
      <c r="KJM103" s="224"/>
      <c r="KJN103" s="224"/>
      <c r="KJO103" s="224"/>
      <c r="KJP103" s="224"/>
      <c r="KJQ103" s="223" t="s">
        <v>1344</v>
      </c>
      <c r="KJR103" s="224"/>
      <c r="KJS103" s="224"/>
      <c r="KJT103" s="224"/>
      <c r="KJU103" s="224"/>
      <c r="KJV103" s="224"/>
      <c r="KJW103" s="224"/>
      <c r="KJX103" s="224"/>
      <c r="KJY103" s="223" t="s">
        <v>1344</v>
      </c>
      <c r="KJZ103" s="224"/>
      <c r="KKA103" s="224"/>
      <c r="KKB103" s="224"/>
      <c r="KKC103" s="224"/>
      <c r="KKD103" s="224"/>
      <c r="KKE103" s="224"/>
      <c r="KKF103" s="224"/>
      <c r="KKG103" s="223" t="s">
        <v>1344</v>
      </c>
      <c r="KKH103" s="224"/>
      <c r="KKI103" s="224"/>
      <c r="KKJ103" s="224"/>
      <c r="KKK103" s="224"/>
      <c r="KKL103" s="224"/>
      <c r="KKM103" s="224"/>
      <c r="KKN103" s="224"/>
      <c r="KKO103" s="223" t="s">
        <v>1344</v>
      </c>
      <c r="KKP103" s="224"/>
      <c r="KKQ103" s="224"/>
      <c r="KKR103" s="224"/>
      <c r="KKS103" s="224"/>
      <c r="KKT103" s="224"/>
      <c r="KKU103" s="224"/>
      <c r="KKV103" s="224"/>
      <c r="KKW103" s="223" t="s">
        <v>1344</v>
      </c>
      <c r="KKX103" s="224"/>
      <c r="KKY103" s="224"/>
      <c r="KKZ103" s="224"/>
      <c r="KLA103" s="224"/>
      <c r="KLB103" s="224"/>
      <c r="KLC103" s="224"/>
      <c r="KLD103" s="224"/>
      <c r="KLE103" s="223" t="s">
        <v>1344</v>
      </c>
      <c r="KLF103" s="224"/>
      <c r="KLG103" s="224"/>
      <c r="KLH103" s="224"/>
      <c r="KLI103" s="224"/>
      <c r="KLJ103" s="224"/>
      <c r="KLK103" s="224"/>
      <c r="KLL103" s="224"/>
      <c r="KLM103" s="223" t="s">
        <v>1344</v>
      </c>
      <c r="KLN103" s="224"/>
      <c r="KLO103" s="224"/>
      <c r="KLP103" s="224"/>
      <c r="KLQ103" s="224"/>
      <c r="KLR103" s="224"/>
      <c r="KLS103" s="224"/>
      <c r="KLT103" s="224"/>
      <c r="KLU103" s="223" t="s">
        <v>1344</v>
      </c>
      <c r="KLV103" s="224"/>
      <c r="KLW103" s="224"/>
      <c r="KLX103" s="224"/>
      <c r="KLY103" s="224"/>
      <c r="KLZ103" s="224"/>
      <c r="KMA103" s="224"/>
      <c r="KMB103" s="224"/>
      <c r="KMC103" s="223" t="s">
        <v>1344</v>
      </c>
      <c r="KMD103" s="224"/>
      <c r="KME103" s="224"/>
      <c r="KMF103" s="224"/>
      <c r="KMG103" s="224"/>
      <c r="KMH103" s="224"/>
      <c r="KMI103" s="224"/>
      <c r="KMJ103" s="224"/>
      <c r="KMK103" s="223" t="s">
        <v>1344</v>
      </c>
      <c r="KML103" s="224"/>
      <c r="KMM103" s="224"/>
      <c r="KMN103" s="224"/>
      <c r="KMO103" s="224"/>
      <c r="KMP103" s="224"/>
      <c r="KMQ103" s="224"/>
      <c r="KMR103" s="224"/>
      <c r="KMS103" s="223" t="s">
        <v>1344</v>
      </c>
      <c r="KMT103" s="224"/>
      <c r="KMU103" s="224"/>
      <c r="KMV103" s="224"/>
      <c r="KMW103" s="224"/>
      <c r="KMX103" s="224"/>
      <c r="KMY103" s="224"/>
      <c r="KMZ103" s="224"/>
      <c r="KNA103" s="223" t="s">
        <v>1344</v>
      </c>
      <c r="KNB103" s="224"/>
      <c r="KNC103" s="224"/>
      <c r="KND103" s="224"/>
      <c r="KNE103" s="224"/>
      <c r="KNF103" s="224"/>
      <c r="KNG103" s="224"/>
      <c r="KNH103" s="224"/>
      <c r="KNI103" s="223" t="s">
        <v>1344</v>
      </c>
      <c r="KNJ103" s="224"/>
      <c r="KNK103" s="224"/>
      <c r="KNL103" s="224"/>
      <c r="KNM103" s="224"/>
      <c r="KNN103" s="224"/>
      <c r="KNO103" s="224"/>
      <c r="KNP103" s="224"/>
      <c r="KNQ103" s="223" t="s">
        <v>1344</v>
      </c>
      <c r="KNR103" s="224"/>
      <c r="KNS103" s="224"/>
      <c r="KNT103" s="224"/>
      <c r="KNU103" s="224"/>
      <c r="KNV103" s="224"/>
      <c r="KNW103" s="224"/>
      <c r="KNX103" s="224"/>
      <c r="KNY103" s="223" t="s">
        <v>1344</v>
      </c>
      <c r="KNZ103" s="224"/>
      <c r="KOA103" s="224"/>
      <c r="KOB103" s="224"/>
      <c r="KOC103" s="224"/>
      <c r="KOD103" s="224"/>
      <c r="KOE103" s="224"/>
      <c r="KOF103" s="224"/>
      <c r="KOG103" s="223" t="s">
        <v>1344</v>
      </c>
      <c r="KOH103" s="224"/>
      <c r="KOI103" s="224"/>
      <c r="KOJ103" s="224"/>
      <c r="KOK103" s="224"/>
      <c r="KOL103" s="224"/>
      <c r="KOM103" s="224"/>
      <c r="KON103" s="224"/>
      <c r="KOO103" s="223" t="s">
        <v>1344</v>
      </c>
      <c r="KOP103" s="224"/>
      <c r="KOQ103" s="224"/>
      <c r="KOR103" s="224"/>
      <c r="KOS103" s="224"/>
      <c r="KOT103" s="224"/>
      <c r="KOU103" s="224"/>
      <c r="KOV103" s="224"/>
      <c r="KOW103" s="223" t="s">
        <v>1344</v>
      </c>
      <c r="KOX103" s="224"/>
      <c r="KOY103" s="224"/>
      <c r="KOZ103" s="224"/>
      <c r="KPA103" s="224"/>
      <c r="KPB103" s="224"/>
      <c r="KPC103" s="224"/>
      <c r="KPD103" s="224"/>
      <c r="KPE103" s="223" t="s">
        <v>1344</v>
      </c>
      <c r="KPF103" s="224"/>
      <c r="KPG103" s="224"/>
      <c r="KPH103" s="224"/>
      <c r="KPI103" s="224"/>
      <c r="KPJ103" s="224"/>
      <c r="KPK103" s="224"/>
      <c r="KPL103" s="224"/>
      <c r="KPM103" s="223" t="s">
        <v>1344</v>
      </c>
      <c r="KPN103" s="224"/>
      <c r="KPO103" s="224"/>
      <c r="KPP103" s="224"/>
      <c r="KPQ103" s="224"/>
      <c r="KPR103" s="224"/>
      <c r="KPS103" s="224"/>
      <c r="KPT103" s="224"/>
      <c r="KPU103" s="223" t="s">
        <v>1344</v>
      </c>
      <c r="KPV103" s="224"/>
      <c r="KPW103" s="224"/>
      <c r="KPX103" s="224"/>
      <c r="KPY103" s="224"/>
      <c r="KPZ103" s="224"/>
      <c r="KQA103" s="224"/>
      <c r="KQB103" s="224"/>
      <c r="KQC103" s="223" t="s">
        <v>1344</v>
      </c>
      <c r="KQD103" s="224"/>
      <c r="KQE103" s="224"/>
      <c r="KQF103" s="224"/>
      <c r="KQG103" s="224"/>
      <c r="KQH103" s="224"/>
      <c r="KQI103" s="224"/>
      <c r="KQJ103" s="224"/>
      <c r="KQK103" s="223" t="s">
        <v>1344</v>
      </c>
      <c r="KQL103" s="224"/>
      <c r="KQM103" s="224"/>
      <c r="KQN103" s="224"/>
      <c r="KQO103" s="224"/>
      <c r="KQP103" s="224"/>
      <c r="KQQ103" s="224"/>
      <c r="KQR103" s="224"/>
      <c r="KQS103" s="223" t="s">
        <v>1344</v>
      </c>
      <c r="KQT103" s="224"/>
      <c r="KQU103" s="224"/>
      <c r="KQV103" s="224"/>
      <c r="KQW103" s="224"/>
      <c r="KQX103" s="224"/>
      <c r="KQY103" s="224"/>
      <c r="KQZ103" s="224"/>
      <c r="KRA103" s="223" t="s">
        <v>1344</v>
      </c>
      <c r="KRB103" s="224"/>
      <c r="KRC103" s="224"/>
      <c r="KRD103" s="224"/>
      <c r="KRE103" s="224"/>
      <c r="KRF103" s="224"/>
      <c r="KRG103" s="224"/>
      <c r="KRH103" s="224"/>
      <c r="KRI103" s="223" t="s">
        <v>1344</v>
      </c>
      <c r="KRJ103" s="224"/>
      <c r="KRK103" s="224"/>
      <c r="KRL103" s="224"/>
      <c r="KRM103" s="224"/>
      <c r="KRN103" s="224"/>
      <c r="KRO103" s="224"/>
      <c r="KRP103" s="224"/>
      <c r="KRQ103" s="223" t="s">
        <v>1344</v>
      </c>
      <c r="KRR103" s="224"/>
      <c r="KRS103" s="224"/>
      <c r="KRT103" s="224"/>
      <c r="KRU103" s="224"/>
      <c r="KRV103" s="224"/>
      <c r="KRW103" s="224"/>
      <c r="KRX103" s="224"/>
      <c r="KRY103" s="223" t="s">
        <v>1344</v>
      </c>
      <c r="KRZ103" s="224"/>
      <c r="KSA103" s="224"/>
      <c r="KSB103" s="224"/>
      <c r="KSC103" s="224"/>
      <c r="KSD103" s="224"/>
      <c r="KSE103" s="224"/>
      <c r="KSF103" s="224"/>
      <c r="KSG103" s="223" t="s">
        <v>1344</v>
      </c>
      <c r="KSH103" s="224"/>
      <c r="KSI103" s="224"/>
      <c r="KSJ103" s="224"/>
      <c r="KSK103" s="224"/>
      <c r="KSL103" s="224"/>
      <c r="KSM103" s="224"/>
      <c r="KSN103" s="224"/>
      <c r="KSO103" s="223" t="s">
        <v>1344</v>
      </c>
      <c r="KSP103" s="224"/>
      <c r="KSQ103" s="224"/>
      <c r="KSR103" s="224"/>
      <c r="KSS103" s="224"/>
      <c r="KST103" s="224"/>
      <c r="KSU103" s="224"/>
      <c r="KSV103" s="224"/>
      <c r="KSW103" s="223" t="s">
        <v>1344</v>
      </c>
      <c r="KSX103" s="224"/>
      <c r="KSY103" s="224"/>
      <c r="KSZ103" s="224"/>
      <c r="KTA103" s="224"/>
      <c r="KTB103" s="224"/>
      <c r="KTC103" s="224"/>
      <c r="KTD103" s="224"/>
      <c r="KTE103" s="223" t="s">
        <v>1344</v>
      </c>
      <c r="KTF103" s="224"/>
      <c r="KTG103" s="224"/>
      <c r="KTH103" s="224"/>
      <c r="KTI103" s="224"/>
      <c r="KTJ103" s="224"/>
      <c r="KTK103" s="224"/>
      <c r="KTL103" s="224"/>
      <c r="KTM103" s="223" t="s">
        <v>1344</v>
      </c>
      <c r="KTN103" s="224"/>
      <c r="KTO103" s="224"/>
      <c r="KTP103" s="224"/>
      <c r="KTQ103" s="224"/>
      <c r="KTR103" s="224"/>
      <c r="KTS103" s="224"/>
      <c r="KTT103" s="224"/>
      <c r="KTU103" s="223" t="s">
        <v>1344</v>
      </c>
      <c r="KTV103" s="224"/>
      <c r="KTW103" s="224"/>
      <c r="KTX103" s="224"/>
      <c r="KTY103" s="224"/>
      <c r="KTZ103" s="224"/>
      <c r="KUA103" s="224"/>
      <c r="KUB103" s="224"/>
      <c r="KUC103" s="223" t="s">
        <v>1344</v>
      </c>
      <c r="KUD103" s="224"/>
      <c r="KUE103" s="224"/>
      <c r="KUF103" s="224"/>
      <c r="KUG103" s="224"/>
      <c r="KUH103" s="224"/>
      <c r="KUI103" s="224"/>
      <c r="KUJ103" s="224"/>
      <c r="KUK103" s="223" t="s">
        <v>1344</v>
      </c>
      <c r="KUL103" s="224"/>
      <c r="KUM103" s="224"/>
      <c r="KUN103" s="224"/>
      <c r="KUO103" s="224"/>
      <c r="KUP103" s="224"/>
      <c r="KUQ103" s="224"/>
      <c r="KUR103" s="224"/>
      <c r="KUS103" s="223" t="s">
        <v>1344</v>
      </c>
      <c r="KUT103" s="224"/>
      <c r="KUU103" s="224"/>
      <c r="KUV103" s="224"/>
      <c r="KUW103" s="224"/>
      <c r="KUX103" s="224"/>
      <c r="KUY103" s="224"/>
      <c r="KUZ103" s="224"/>
      <c r="KVA103" s="223" t="s">
        <v>1344</v>
      </c>
      <c r="KVB103" s="224"/>
      <c r="KVC103" s="224"/>
      <c r="KVD103" s="224"/>
      <c r="KVE103" s="224"/>
      <c r="KVF103" s="224"/>
      <c r="KVG103" s="224"/>
      <c r="KVH103" s="224"/>
      <c r="KVI103" s="223" t="s">
        <v>1344</v>
      </c>
      <c r="KVJ103" s="224"/>
      <c r="KVK103" s="224"/>
      <c r="KVL103" s="224"/>
      <c r="KVM103" s="224"/>
      <c r="KVN103" s="224"/>
      <c r="KVO103" s="224"/>
      <c r="KVP103" s="224"/>
      <c r="KVQ103" s="223" t="s">
        <v>1344</v>
      </c>
      <c r="KVR103" s="224"/>
      <c r="KVS103" s="224"/>
      <c r="KVT103" s="224"/>
      <c r="KVU103" s="224"/>
      <c r="KVV103" s="224"/>
      <c r="KVW103" s="224"/>
      <c r="KVX103" s="224"/>
      <c r="KVY103" s="223" t="s">
        <v>1344</v>
      </c>
      <c r="KVZ103" s="224"/>
      <c r="KWA103" s="224"/>
      <c r="KWB103" s="224"/>
      <c r="KWC103" s="224"/>
      <c r="KWD103" s="224"/>
      <c r="KWE103" s="224"/>
      <c r="KWF103" s="224"/>
      <c r="KWG103" s="223" t="s">
        <v>1344</v>
      </c>
      <c r="KWH103" s="224"/>
      <c r="KWI103" s="224"/>
      <c r="KWJ103" s="224"/>
      <c r="KWK103" s="224"/>
      <c r="KWL103" s="224"/>
      <c r="KWM103" s="224"/>
      <c r="KWN103" s="224"/>
      <c r="KWO103" s="223" t="s">
        <v>1344</v>
      </c>
      <c r="KWP103" s="224"/>
      <c r="KWQ103" s="224"/>
      <c r="KWR103" s="224"/>
      <c r="KWS103" s="224"/>
      <c r="KWT103" s="224"/>
      <c r="KWU103" s="224"/>
      <c r="KWV103" s="224"/>
      <c r="KWW103" s="223" t="s">
        <v>1344</v>
      </c>
      <c r="KWX103" s="224"/>
      <c r="KWY103" s="224"/>
      <c r="KWZ103" s="224"/>
      <c r="KXA103" s="224"/>
      <c r="KXB103" s="224"/>
      <c r="KXC103" s="224"/>
      <c r="KXD103" s="224"/>
      <c r="KXE103" s="223" t="s">
        <v>1344</v>
      </c>
      <c r="KXF103" s="224"/>
      <c r="KXG103" s="224"/>
      <c r="KXH103" s="224"/>
      <c r="KXI103" s="224"/>
      <c r="KXJ103" s="224"/>
      <c r="KXK103" s="224"/>
      <c r="KXL103" s="224"/>
      <c r="KXM103" s="223" t="s">
        <v>1344</v>
      </c>
      <c r="KXN103" s="224"/>
      <c r="KXO103" s="224"/>
      <c r="KXP103" s="224"/>
      <c r="KXQ103" s="224"/>
      <c r="KXR103" s="224"/>
      <c r="KXS103" s="224"/>
      <c r="KXT103" s="224"/>
      <c r="KXU103" s="223" t="s">
        <v>1344</v>
      </c>
      <c r="KXV103" s="224"/>
      <c r="KXW103" s="224"/>
      <c r="KXX103" s="224"/>
      <c r="KXY103" s="224"/>
      <c r="KXZ103" s="224"/>
      <c r="KYA103" s="224"/>
      <c r="KYB103" s="224"/>
      <c r="KYC103" s="223" t="s">
        <v>1344</v>
      </c>
      <c r="KYD103" s="224"/>
      <c r="KYE103" s="224"/>
      <c r="KYF103" s="224"/>
      <c r="KYG103" s="224"/>
      <c r="KYH103" s="224"/>
      <c r="KYI103" s="224"/>
      <c r="KYJ103" s="224"/>
      <c r="KYK103" s="223" t="s">
        <v>1344</v>
      </c>
      <c r="KYL103" s="224"/>
      <c r="KYM103" s="224"/>
      <c r="KYN103" s="224"/>
      <c r="KYO103" s="224"/>
      <c r="KYP103" s="224"/>
      <c r="KYQ103" s="224"/>
      <c r="KYR103" s="224"/>
      <c r="KYS103" s="223" t="s">
        <v>1344</v>
      </c>
      <c r="KYT103" s="224"/>
      <c r="KYU103" s="224"/>
      <c r="KYV103" s="224"/>
      <c r="KYW103" s="224"/>
      <c r="KYX103" s="224"/>
      <c r="KYY103" s="224"/>
      <c r="KYZ103" s="224"/>
      <c r="KZA103" s="223" t="s">
        <v>1344</v>
      </c>
      <c r="KZB103" s="224"/>
      <c r="KZC103" s="224"/>
      <c r="KZD103" s="224"/>
      <c r="KZE103" s="224"/>
      <c r="KZF103" s="224"/>
      <c r="KZG103" s="224"/>
      <c r="KZH103" s="224"/>
      <c r="KZI103" s="223" t="s">
        <v>1344</v>
      </c>
      <c r="KZJ103" s="224"/>
      <c r="KZK103" s="224"/>
      <c r="KZL103" s="224"/>
      <c r="KZM103" s="224"/>
      <c r="KZN103" s="224"/>
      <c r="KZO103" s="224"/>
      <c r="KZP103" s="224"/>
      <c r="KZQ103" s="223" t="s">
        <v>1344</v>
      </c>
      <c r="KZR103" s="224"/>
      <c r="KZS103" s="224"/>
      <c r="KZT103" s="224"/>
      <c r="KZU103" s="224"/>
      <c r="KZV103" s="224"/>
      <c r="KZW103" s="224"/>
      <c r="KZX103" s="224"/>
      <c r="KZY103" s="223" t="s">
        <v>1344</v>
      </c>
      <c r="KZZ103" s="224"/>
      <c r="LAA103" s="224"/>
      <c r="LAB103" s="224"/>
      <c r="LAC103" s="224"/>
      <c r="LAD103" s="224"/>
      <c r="LAE103" s="224"/>
      <c r="LAF103" s="224"/>
      <c r="LAG103" s="223" t="s">
        <v>1344</v>
      </c>
      <c r="LAH103" s="224"/>
      <c r="LAI103" s="224"/>
      <c r="LAJ103" s="224"/>
      <c r="LAK103" s="224"/>
      <c r="LAL103" s="224"/>
      <c r="LAM103" s="224"/>
      <c r="LAN103" s="224"/>
      <c r="LAO103" s="223" t="s">
        <v>1344</v>
      </c>
      <c r="LAP103" s="224"/>
      <c r="LAQ103" s="224"/>
      <c r="LAR103" s="224"/>
      <c r="LAS103" s="224"/>
      <c r="LAT103" s="224"/>
      <c r="LAU103" s="224"/>
      <c r="LAV103" s="224"/>
      <c r="LAW103" s="223" t="s">
        <v>1344</v>
      </c>
      <c r="LAX103" s="224"/>
      <c r="LAY103" s="224"/>
      <c r="LAZ103" s="224"/>
      <c r="LBA103" s="224"/>
      <c r="LBB103" s="224"/>
      <c r="LBC103" s="224"/>
      <c r="LBD103" s="224"/>
      <c r="LBE103" s="223" t="s">
        <v>1344</v>
      </c>
      <c r="LBF103" s="224"/>
      <c r="LBG103" s="224"/>
      <c r="LBH103" s="224"/>
      <c r="LBI103" s="224"/>
      <c r="LBJ103" s="224"/>
      <c r="LBK103" s="224"/>
      <c r="LBL103" s="224"/>
      <c r="LBM103" s="223" t="s">
        <v>1344</v>
      </c>
      <c r="LBN103" s="224"/>
      <c r="LBO103" s="224"/>
      <c r="LBP103" s="224"/>
      <c r="LBQ103" s="224"/>
      <c r="LBR103" s="224"/>
      <c r="LBS103" s="224"/>
      <c r="LBT103" s="224"/>
      <c r="LBU103" s="223" t="s">
        <v>1344</v>
      </c>
      <c r="LBV103" s="224"/>
      <c r="LBW103" s="224"/>
      <c r="LBX103" s="224"/>
      <c r="LBY103" s="224"/>
      <c r="LBZ103" s="224"/>
      <c r="LCA103" s="224"/>
      <c r="LCB103" s="224"/>
      <c r="LCC103" s="223" t="s">
        <v>1344</v>
      </c>
      <c r="LCD103" s="224"/>
      <c r="LCE103" s="224"/>
      <c r="LCF103" s="224"/>
      <c r="LCG103" s="224"/>
      <c r="LCH103" s="224"/>
      <c r="LCI103" s="224"/>
      <c r="LCJ103" s="224"/>
      <c r="LCK103" s="223" t="s">
        <v>1344</v>
      </c>
      <c r="LCL103" s="224"/>
      <c r="LCM103" s="224"/>
      <c r="LCN103" s="224"/>
      <c r="LCO103" s="224"/>
      <c r="LCP103" s="224"/>
      <c r="LCQ103" s="224"/>
      <c r="LCR103" s="224"/>
      <c r="LCS103" s="223" t="s">
        <v>1344</v>
      </c>
      <c r="LCT103" s="224"/>
      <c r="LCU103" s="224"/>
      <c r="LCV103" s="224"/>
      <c r="LCW103" s="224"/>
      <c r="LCX103" s="224"/>
      <c r="LCY103" s="224"/>
      <c r="LCZ103" s="224"/>
      <c r="LDA103" s="223" t="s">
        <v>1344</v>
      </c>
      <c r="LDB103" s="224"/>
      <c r="LDC103" s="224"/>
      <c r="LDD103" s="224"/>
      <c r="LDE103" s="224"/>
      <c r="LDF103" s="224"/>
      <c r="LDG103" s="224"/>
      <c r="LDH103" s="224"/>
      <c r="LDI103" s="223" t="s">
        <v>1344</v>
      </c>
      <c r="LDJ103" s="224"/>
      <c r="LDK103" s="224"/>
      <c r="LDL103" s="224"/>
      <c r="LDM103" s="224"/>
      <c r="LDN103" s="224"/>
      <c r="LDO103" s="224"/>
      <c r="LDP103" s="224"/>
      <c r="LDQ103" s="223" t="s">
        <v>1344</v>
      </c>
      <c r="LDR103" s="224"/>
      <c r="LDS103" s="224"/>
      <c r="LDT103" s="224"/>
      <c r="LDU103" s="224"/>
      <c r="LDV103" s="224"/>
      <c r="LDW103" s="224"/>
      <c r="LDX103" s="224"/>
      <c r="LDY103" s="223" t="s">
        <v>1344</v>
      </c>
      <c r="LDZ103" s="224"/>
      <c r="LEA103" s="224"/>
      <c r="LEB103" s="224"/>
      <c r="LEC103" s="224"/>
      <c r="LED103" s="224"/>
      <c r="LEE103" s="224"/>
      <c r="LEF103" s="224"/>
      <c r="LEG103" s="223" t="s">
        <v>1344</v>
      </c>
      <c r="LEH103" s="224"/>
      <c r="LEI103" s="224"/>
      <c r="LEJ103" s="224"/>
      <c r="LEK103" s="224"/>
      <c r="LEL103" s="224"/>
      <c r="LEM103" s="224"/>
      <c r="LEN103" s="224"/>
      <c r="LEO103" s="223" t="s">
        <v>1344</v>
      </c>
      <c r="LEP103" s="224"/>
      <c r="LEQ103" s="224"/>
      <c r="LER103" s="224"/>
      <c r="LES103" s="224"/>
      <c r="LET103" s="224"/>
      <c r="LEU103" s="224"/>
      <c r="LEV103" s="224"/>
      <c r="LEW103" s="223" t="s">
        <v>1344</v>
      </c>
      <c r="LEX103" s="224"/>
      <c r="LEY103" s="224"/>
      <c r="LEZ103" s="224"/>
      <c r="LFA103" s="224"/>
      <c r="LFB103" s="224"/>
      <c r="LFC103" s="224"/>
      <c r="LFD103" s="224"/>
      <c r="LFE103" s="223" t="s">
        <v>1344</v>
      </c>
      <c r="LFF103" s="224"/>
      <c r="LFG103" s="224"/>
      <c r="LFH103" s="224"/>
      <c r="LFI103" s="224"/>
      <c r="LFJ103" s="224"/>
      <c r="LFK103" s="224"/>
      <c r="LFL103" s="224"/>
      <c r="LFM103" s="223" t="s">
        <v>1344</v>
      </c>
      <c r="LFN103" s="224"/>
      <c r="LFO103" s="224"/>
      <c r="LFP103" s="224"/>
      <c r="LFQ103" s="224"/>
      <c r="LFR103" s="224"/>
      <c r="LFS103" s="224"/>
      <c r="LFT103" s="224"/>
      <c r="LFU103" s="223" t="s">
        <v>1344</v>
      </c>
      <c r="LFV103" s="224"/>
      <c r="LFW103" s="224"/>
      <c r="LFX103" s="224"/>
      <c r="LFY103" s="224"/>
      <c r="LFZ103" s="224"/>
      <c r="LGA103" s="224"/>
      <c r="LGB103" s="224"/>
      <c r="LGC103" s="223" t="s">
        <v>1344</v>
      </c>
      <c r="LGD103" s="224"/>
      <c r="LGE103" s="224"/>
      <c r="LGF103" s="224"/>
      <c r="LGG103" s="224"/>
      <c r="LGH103" s="224"/>
      <c r="LGI103" s="224"/>
      <c r="LGJ103" s="224"/>
      <c r="LGK103" s="223" t="s">
        <v>1344</v>
      </c>
      <c r="LGL103" s="224"/>
      <c r="LGM103" s="224"/>
      <c r="LGN103" s="224"/>
      <c r="LGO103" s="224"/>
      <c r="LGP103" s="224"/>
      <c r="LGQ103" s="224"/>
      <c r="LGR103" s="224"/>
      <c r="LGS103" s="223" t="s">
        <v>1344</v>
      </c>
      <c r="LGT103" s="224"/>
      <c r="LGU103" s="224"/>
      <c r="LGV103" s="224"/>
      <c r="LGW103" s="224"/>
      <c r="LGX103" s="224"/>
      <c r="LGY103" s="224"/>
      <c r="LGZ103" s="224"/>
      <c r="LHA103" s="223" t="s">
        <v>1344</v>
      </c>
      <c r="LHB103" s="224"/>
      <c r="LHC103" s="224"/>
      <c r="LHD103" s="224"/>
      <c r="LHE103" s="224"/>
      <c r="LHF103" s="224"/>
      <c r="LHG103" s="224"/>
      <c r="LHH103" s="224"/>
      <c r="LHI103" s="223" t="s">
        <v>1344</v>
      </c>
      <c r="LHJ103" s="224"/>
      <c r="LHK103" s="224"/>
      <c r="LHL103" s="224"/>
      <c r="LHM103" s="224"/>
      <c r="LHN103" s="224"/>
      <c r="LHO103" s="224"/>
      <c r="LHP103" s="224"/>
      <c r="LHQ103" s="223" t="s">
        <v>1344</v>
      </c>
      <c r="LHR103" s="224"/>
      <c r="LHS103" s="224"/>
      <c r="LHT103" s="224"/>
      <c r="LHU103" s="224"/>
      <c r="LHV103" s="224"/>
      <c r="LHW103" s="224"/>
      <c r="LHX103" s="224"/>
      <c r="LHY103" s="223" t="s">
        <v>1344</v>
      </c>
      <c r="LHZ103" s="224"/>
      <c r="LIA103" s="224"/>
      <c r="LIB103" s="224"/>
      <c r="LIC103" s="224"/>
      <c r="LID103" s="224"/>
      <c r="LIE103" s="224"/>
      <c r="LIF103" s="224"/>
      <c r="LIG103" s="223" t="s">
        <v>1344</v>
      </c>
      <c r="LIH103" s="224"/>
      <c r="LII103" s="224"/>
      <c r="LIJ103" s="224"/>
      <c r="LIK103" s="224"/>
      <c r="LIL103" s="224"/>
      <c r="LIM103" s="224"/>
      <c r="LIN103" s="224"/>
      <c r="LIO103" s="223" t="s">
        <v>1344</v>
      </c>
      <c r="LIP103" s="224"/>
      <c r="LIQ103" s="224"/>
      <c r="LIR103" s="224"/>
      <c r="LIS103" s="224"/>
      <c r="LIT103" s="224"/>
      <c r="LIU103" s="224"/>
      <c r="LIV103" s="224"/>
      <c r="LIW103" s="223" t="s">
        <v>1344</v>
      </c>
      <c r="LIX103" s="224"/>
      <c r="LIY103" s="224"/>
      <c r="LIZ103" s="224"/>
      <c r="LJA103" s="224"/>
      <c r="LJB103" s="224"/>
      <c r="LJC103" s="224"/>
      <c r="LJD103" s="224"/>
      <c r="LJE103" s="223" t="s">
        <v>1344</v>
      </c>
      <c r="LJF103" s="224"/>
      <c r="LJG103" s="224"/>
      <c r="LJH103" s="224"/>
      <c r="LJI103" s="224"/>
      <c r="LJJ103" s="224"/>
      <c r="LJK103" s="224"/>
      <c r="LJL103" s="224"/>
      <c r="LJM103" s="223" t="s">
        <v>1344</v>
      </c>
      <c r="LJN103" s="224"/>
      <c r="LJO103" s="224"/>
      <c r="LJP103" s="224"/>
      <c r="LJQ103" s="224"/>
      <c r="LJR103" s="224"/>
      <c r="LJS103" s="224"/>
      <c r="LJT103" s="224"/>
      <c r="LJU103" s="223" t="s">
        <v>1344</v>
      </c>
      <c r="LJV103" s="224"/>
      <c r="LJW103" s="224"/>
      <c r="LJX103" s="224"/>
      <c r="LJY103" s="224"/>
      <c r="LJZ103" s="224"/>
      <c r="LKA103" s="224"/>
      <c r="LKB103" s="224"/>
      <c r="LKC103" s="223" t="s">
        <v>1344</v>
      </c>
      <c r="LKD103" s="224"/>
      <c r="LKE103" s="224"/>
      <c r="LKF103" s="224"/>
      <c r="LKG103" s="224"/>
      <c r="LKH103" s="224"/>
      <c r="LKI103" s="224"/>
      <c r="LKJ103" s="224"/>
      <c r="LKK103" s="223" t="s">
        <v>1344</v>
      </c>
      <c r="LKL103" s="224"/>
      <c r="LKM103" s="224"/>
      <c r="LKN103" s="224"/>
      <c r="LKO103" s="224"/>
      <c r="LKP103" s="224"/>
      <c r="LKQ103" s="224"/>
      <c r="LKR103" s="224"/>
      <c r="LKS103" s="223" t="s">
        <v>1344</v>
      </c>
      <c r="LKT103" s="224"/>
      <c r="LKU103" s="224"/>
      <c r="LKV103" s="224"/>
      <c r="LKW103" s="224"/>
      <c r="LKX103" s="224"/>
      <c r="LKY103" s="224"/>
      <c r="LKZ103" s="224"/>
      <c r="LLA103" s="223" t="s">
        <v>1344</v>
      </c>
      <c r="LLB103" s="224"/>
      <c r="LLC103" s="224"/>
      <c r="LLD103" s="224"/>
      <c r="LLE103" s="224"/>
      <c r="LLF103" s="224"/>
      <c r="LLG103" s="224"/>
      <c r="LLH103" s="224"/>
      <c r="LLI103" s="223" t="s">
        <v>1344</v>
      </c>
      <c r="LLJ103" s="224"/>
      <c r="LLK103" s="224"/>
      <c r="LLL103" s="224"/>
      <c r="LLM103" s="224"/>
      <c r="LLN103" s="224"/>
      <c r="LLO103" s="224"/>
      <c r="LLP103" s="224"/>
      <c r="LLQ103" s="223" t="s">
        <v>1344</v>
      </c>
      <c r="LLR103" s="224"/>
      <c r="LLS103" s="224"/>
      <c r="LLT103" s="224"/>
      <c r="LLU103" s="224"/>
      <c r="LLV103" s="224"/>
      <c r="LLW103" s="224"/>
      <c r="LLX103" s="224"/>
      <c r="LLY103" s="223" t="s">
        <v>1344</v>
      </c>
      <c r="LLZ103" s="224"/>
      <c r="LMA103" s="224"/>
      <c r="LMB103" s="224"/>
      <c r="LMC103" s="224"/>
      <c r="LMD103" s="224"/>
      <c r="LME103" s="224"/>
      <c r="LMF103" s="224"/>
      <c r="LMG103" s="223" t="s">
        <v>1344</v>
      </c>
      <c r="LMH103" s="224"/>
      <c r="LMI103" s="224"/>
      <c r="LMJ103" s="224"/>
      <c r="LMK103" s="224"/>
      <c r="LML103" s="224"/>
      <c r="LMM103" s="224"/>
      <c r="LMN103" s="224"/>
      <c r="LMO103" s="223" t="s">
        <v>1344</v>
      </c>
      <c r="LMP103" s="224"/>
      <c r="LMQ103" s="224"/>
      <c r="LMR103" s="224"/>
      <c r="LMS103" s="224"/>
      <c r="LMT103" s="224"/>
      <c r="LMU103" s="224"/>
      <c r="LMV103" s="224"/>
      <c r="LMW103" s="223" t="s">
        <v>1344</v>
      </c>
      <c r="LMX103" s="224"/>
      <c r="LMY103" s="224"/>
      <c r="LMZ103" s="224"/>
      <c r="LNA103" s="224"/>
      <c r="LNB103" s="224"/>
      <c r="LNC103" s="224"/>
      <c r="LND103" s="224"/>
      <c r="LNE103" s="223" t="s">
        <v>1344</v>
      </c>
      <c r="LNF103" s="224"/>
      <c r="LNG103" s="224"/>
      <c r="LNH103" s="224"/>
      <c r="LNI103" s="224"/>
      <c r="LNJ103" s="224"/>
      <c r="LNK103" s="224"/>
      <c r="LNL103" s="224"/>
      <c r="LNM103" s="223" t="s">
        <v>1344</v>
      </c>
      <c r="LNN103" s="224"/>
      <c r="LNO103" s="224"/>
      <c r="LNP103" s="224"/>
      <c r="LNQ103" s="224"/>
      <c r="LNR103" s="224"/>
      <c r="LNS103" s="224"/>
      <c r="LNT103" s="224"/>
      <c r="LNU103" s="223" t="s">
        <v>1344</v>
      </c>
      <c r="LNV103" s="224"/>
      <c r="LNW103" s="224"/>
      <c r="LNX103" s="224"/>
      <c r="LNY103" s="224"/>
      <c r="LNZ103" s="224"/>
      <c r="LOA103" s="224"/>
      <c r="LOB103" s="224"/>
      <c r="LOC103" s="223" t="s">
        <v>1344</v>
      </c>
      <c r="LOD103" s="224"/>
      <c r="LOE103" s="224"/>
      <c r="LOF103" s="224"/>
      <c r="LOG103" s="224"/>
      <c r="LOH103" s="224"/>
      <c r="LOI103" s="224"/>
      <c r="LOJ103" s="224"/>
      <c r="LOK103" s="223" t="s">
        <v>1344</v>
      </c>
      <c r="LOL103" s="224"/>
      <c r="LOM103" s="224"/>
      <c r="LON103" s="224"/>
      <c r="LOO103" s="224"/>
      <c r="LOP103" s="224"/>
      <c r="LOQ103" s="224"/>
      <c r="LOR103" s="224"/>
      <c r="LOS103" s="223" t="s">
        <v>1344</v>
      </c>
      <c r="LOT103" s="224"/>
      <c r="LOU103" s="224"/>
      <c r="LOV103" s="224"/>
      <c r="LOW103" s="224"/>
      <c r="LOX103" s="224"/>
      <c r="LOY103" s="224"/>
      <c r="LOZ103" s="224"/>
      <c r="LPA103" s="223" t="s">
        <v>1344</v>
      </c>
      <c r="LPB103" s="224"/>
      <c r="LPC103" s="224"/>
      <c r="LPD103" s="224"/>
      <c r="LPE103" s="224"/>
      <c r="LPF103" s="224"/>
      <c r="LPG103" s="224"/>
      <c r="LPH103" s="224"/>
      <c r="LPI103" s="223" t="s">
        <v>1344</v>
      </c>
      <c r="LPJ103" s="224"/>
      <c r="LPK103" s="224"/>
      <c r="LPL103" s="224"/>
      <c r="LPM103" s="224"/>
      <c r="LPN103" s="224"/>
      <c r="LPO103" s="224"/>
      <c r="LPP103" s="224"/>
      <c r="LPQ103" s="223" t="s">
        <v>1344</v>
      </c>
      <c r="LPR103" s="224"/>
      <c r="LPS103" s="224"/>
      <c r="LPT103" s="224"/>
      <c r="LPU103" s="224"/>
      <c r="LPV103" s="224"/>
      <c r="LPW103" s="224"/>
      <c r="LPX103" s="224"/>
      <c r="LPY103" s="223" t="s">
        <v>1344</v>
      </c>
      <c r="LPZ103" s="224"/>
      <c r="LQA103" s="224"/>
      <c r="LQB103" s="224"/>
      <c r="LQC103" s="224"/>
      <c r="LQD103" s="224"/>
      <c r="LQE103" s="224"/>
      <c r="LQF103" s="224"/>
      <c r="LQG103" s="223" t="s">
        <v>1344</v>
      </c>
      <c r="LQH103" s="224"/>
      <c r="LQI103" s="224"/>
      <c r="LQJ103" s="224"/>
      <c r="LQK103" s="224"/>
      <c r="LQL103" s="224"/>
      <c r="LQM103" s="224"/>
      <c r="LQN103" s="224"/>
      <c r="LQO103" s="223" t="s">
        <v>1344</v>
      </c>
      <c r="LQP103" s="224"/>
      <c r="LQQ103" s="224"/>
      <c r="LQR103" s="224"/>
      <c r="LQS103" s="224"/>
      <c r="LQT103" s="224"/>
      <c r="LQU103" s="224"/>
      <c r="LQV103" s="224"/>
      <c r="LQW103" s="223" t="s">
        <v>1344</v>
      </c>
      <c r="LQX103" s="224"/>
      <c r="LQY103" s="224"/>
      <c r="LQZ103" s="224"/>
      <c r="LRA103" s="224"/>
      <c r="LRB103" s="224"/>
      <c r="LRC103" s="224"/>
      <c r="LRD103" s="224"/>
      <c r="LRE103" s="223" t="s">
        <v>1344</v>
      </c>
      <c r="LRF103" s="224"/>
      <c r="LRG103" s="224"/>
      <c r="LRH103" s="224"/>
      <c r="LRI103" s="224"/>
      <c r="LRJ103" s="224"/>
      <c r="LRK103" s="224"/>
      <c r="LRL103" s="224"/>
      <c r="LRM103" s="223" t="s">
        <v>1344</v>
      </c>
      <c r="LRN103" s="224"/>
      <c r="LRO103" s="224"/>
      <c r="LRP103" s="224"/>
      <c r="LRQ103" s="224"/>
      <c r="LRR103" s="224"/>
      <c r="LRS103" s="224"/>
      <c r="LRT103" s="224"/>
      <c r="LRU103" s="223" t="s">
        <v>1344</v>
      </c>
      <c r="LRV103" s="224"/>
      <c r="LRW103" s="224"/>
      <c r="LRX103" s="224"/>
      <c r="LRY103" s="224"/>
      <c r="LRZ103" s="224"/>
      <c r="LSA103" s="224"/>
      <c r="LSB103" s="224"/>
      <c r="LSC103" s="223" t="s">
        <v>1344</v>
      </c>
      <c r="LSD103" s="224"/>
      <c r="LSE103" s="224"/>
      <c r="LSF103" s="224"/>
      <c r="LSG103" s="224"/>
      <c r="LSH103" s="224"/>
      <c r="LSI103" s="224"/>
      <c r="LSJ103" s="224"/>
      <c r="LSK103" s="223" t="s">
        <v>1344</v>
      </c>
      <c r="LSL103" s="224"/>
      <c r="LSM103" s="224"/>
      <c r="LSN103" s="224"/>
      <c r="LSO103" s="224"/>
      <c r="LSP103" s="224"/>
      <c r="LSQ103" s="224"/>
      <c r="LSR103" s="224"/>
      <c r="LSS103" s="223" t="s">
        <v>1344</v>
      </c>
      <c r="LST103" s="224"/>
      <c r="LSU103" s="224"/>
      <c r="LSV103" s="224"/>
      <c r="LSW103" s="224"/>
      <c r="LSX103" s="224"/>
      <c r="LSY103" s="224"/>
      <c r="LSZ103" s="224"/>
      <c r="LTA103" s="223" t="s">
        <v>1344</v>
      </c>
      <c r="LTB103" s="224"/>
      <c r="LTC103" s="224"/>
      <c r="LTD103" s="224"/>
      <c r="LTE103" s="224"/>
      <c r="LTF103" s="224"/>
      <c r="LTG103" s="224"/>
      <c r="LTH103" s="224"/>
      <c r="LTI103" s="223" t="s">
        <v>1344</v>
      </c>
      <c r="LTJ103" s="224"/>
      <c r="LTK103" s="224"/>
      <c r="LTL103" s="224"/>
      <c r="LTM103" s="224"/>
      <c r="LTN103" s="224"/>
      <c r="LTO103" s="224"/>
      <c r="LTP103" s="224"/>
      <c r="LTQ103" s="223" t="s">
        <v>1344</v>
      </c>
      <c r="LTR103" s="224"/>
      <c r="LTS103" s="224"/>
      <c r="LTT103" s="224"/>
      <c r="LTU103" s="224"/>
      <c r="LTV103" s="224"/>
      <c r="LTW103" s="224"/>
      <c r="LTX103" s="224"/>
      <c r="LTY103" s="223" t="s">
        <v>1344</v>
      </c>
      <c r="LTZ103" s="224"/>
      <c r="LUA103" s="224"/>
      <c r="LUB103" s="224"/>
      <c r="LUC103" s="224"/>
      <c r="LUD103" s="224"/>
      <c r="LUE103" s="224"/>
      <c r="LUF103" s="224"/>
      <c r="LUG103" s="223" t="s">
        <v>1344</v>
      </c>
      <c r="LUH103" s="224"/>
      <c r="LUI103" s="224"/>
      <c r="LUJ103" s="224"/>
      <c r="LUK103" s="224"/>
      <c r="LUL103" s="224"/>
      <c r="LUM103" s="224"/>
      <c r="LUN103" s="224"/>
      <c r="LUO103" s="223" t="s">
        <v>1344</v>
      </c>
      <c r="LUP103" s="224"/>
      <c r="LUQ103" s="224"/>
      <c r="LUR103" s="224"/>
      <c r="LUS103" s="224"/>
      <c r="LUT103" s="224"/>
      <c r="LUU103" s="224"/>
      <c r="LUV103" s="224"/>
      <c r="LUW103" s="223" t="s">
        <v>1344</v>
      </c>
      <c r="LUX103" s="224"/>
      <c r="LUY103" s="224"/>
      <c r="LUZ103" s="224"/>
      <c r="LVA103" s="224"/>
      <c r="LVB103" s="224"/>
      <c r="LVC103" s="224"/>
      <c r="LVD103" s="224"/>
      <c r="LVE103" s="223" t="s">
        <v>1344</v>
      </c>
      <c r="LVF103" s="224"/>
      <c r="LVG103" s="224"/>
      <c r="LVH103" s="224"/>
      <c r="LVI103" s="224"/>
      <c r="LVJ103" s="224"/>
      <c r="LVK103" s="224"/>
      <c r="LVL103" s="224"/>
      <c r="LVM103" s="223" t="s">
        <v>1344</v>
      </c>
      <c r="LVN103" s="224"/>
      <c r="LVO103" s="224"/>
      <c r="LVP103" s="224"/>
      <c r="LVQ103" s="224"/>
      <c r="LVR103" s="224"/>
      <c r="LVS103" s="224"/>
      <c r="LVT103" s="224"/>
      <c r="LVU103" s="223" t="s">
        <v>1344</v>
      </c>
      <c r="LVV103" s="224"/>
      <c r="LVW103" s="224"/>
      <c r="LVX103" s="224"/>
      <c r="LVY103" s="224"/>
      <c r="LVZ103" s="224"/>
      <c r="LWA103" s="224"/>
      <c r="LWB103" s="224"/>
      <c r="LWC103" s="223" t="s">
        <v>1344</v>
      </c>
      <c r="LWD103" s="224"/>
      <c r="LWE103" s="224"/>
      <c r="LWF103" s="224"/>
      <c r="LWG103" s="224"/>
      <c r="LWH103" s="224"/>
      <c r="LWI103" s="224"/>
      <c r="LWJ103" s="224"/>
      <c r="LWK103" s="223" t="s">
        <v>1344</v>
      </c>
      <c r="LWL103" s="224"/>
      <c r="LWM103" s="224"/>
      <c r="LWN103" s="224"/>
      <c r="LWO103" s="224"/>
      <c r="LWP103" s="224"/>
      <c r="LWQ103" s="224"/>
      <c r="LWR103" s="224"/>
      <c r="LWS103" s="223" t="s">
        <v>1344</v>
      </c>
      <c r="LWT103" s="224"/>
      <c r="LWU103" s="224"/>
      <c r="LWV103" s="224"/>
      <c r="LWW103" s="224"/>
      <c r="LWX103" s="224"/>
      <c r="LWY103" s="224"/>
      <c r="LWZ103" s="224"/>
      <c r="LXA103" s="223" t="s">
        <v>1344</v>
      </c>
      <c r="LXB103" s="224"/>
      <c r="LXC103" s="224"/>
      <c r="LXD103" s="224"/>
      <c r="LXE103" s="224"/>
      <c r="LXF103" s="224"/>
      <c r="LXG103" s="224"/>
      <c r="LXH103" s="224"/>
      <c r="LXI103" s="223" t="s">
        <v>1344</v>
      </c>
      <c r="LXJ103" s="224"/>
      <c r="LXK103" s="224"/>
      <c r="LXL103" s="224"/>
      <c r="LXM103" s="224"/>
      <c r="LXN103" s="224"/>
      <c r="LXO103" s="224"/>
      <c r="LXP103" s="224"/>
      <c r="LXQ103" s="223" t="s">
        <v>1344</v>
      </c>
      <c r="LXR103" s="224"/>
      <c r="LXS103" s="224"/>
      <c r="LXT103" s="224"/>
      <c r="LXU103" s="224"/>
      <c r="LXV103" s="224"/>
      <c r="LXW103" s="224"/>
      <c r="LXX103" s="224"/>
      <c r="LXY103" s="223" t="s">
        <v>1344</v>
      </c>
      <c r="LXZ103" s="224"/>
      <c r="LYA103" s="224"/>
      <c r="LYB103" s="224"/>
      <c r="LYC103" s="224"/>
      <c r="LYD103" s="224"/>
      <c r="LYE103" s="224"/>
      <c r="LYF103" s="224"/>
      <c r="LYG103" s="223" t="s">
        <v>1344</v>
      </c>
      <c r="LYH103" s="224"/>
      <c r="LYI103" s="224"/>
      <c r="LYJ103" s="224"/>
      <c r="LYK103" s="224"/>
      <c r="LYL103" s="224"/>
      <c r="LYM103" s="224"/>
      <c r="LYN103" s="224"/>
      <c r="LYO103" s="223" t="s">
        <v>1344</v>
      </c>
      <c r="LYP103" s="224"/>
      <c r="LYQ103" s="224"/>
      <c r="LYR103" s="224"/>
      <c r="LYS103" s="224"/>
      <c r="LYT103" s="224"/>
      <c r="LYU103" s="224"/>
      <c r="LYV103" s="224"/>
      <c r="LYW103" s="223" t="s">
        <v>1344</v>
      </c>
      <c r="LYX103" s="224"/>
      <c r="LYY103" s="224"/>
      <c r="LYZ103" s="224"/>
      <c r="LZA103" s="224"/>
      <c r="LZB103" s="224"/>
      <c r="LZC103" s="224"/>
      <c r="LZD103" s="224"/>
      <c r="LZE103" s="223" t="s">
        <v>1344</v>
      </c>
      <c r="LZF103" s="224"/>
      <c r="LZG103" s="224"/>
      <c r="LZH103" s="224"/>
      <c r="LZI103" s="224"/>
      <c r="LZJ103" s="224"/>
      <c r="LZK103" s="224"/>
      <c r="LZL103" s="224"/>
      <c r="LZM103" s="223" t="s">
        <v>1344</v>
      </c>
      <c r="LZN103" s="224"/>
      <c r="LZO103" s="224"/>
      <c r="LZP103" s="224"/>
      <c r="LZQ103" s="224"/>
      <c r="LZR103" s="224"/>
      <c r="LZS103" s="224"/>
      <c r="LZT103" s="224"/>
      <c r="LZU103" s="223" t="s">
        <v>1344</v>
      </c>
      <c r="LZV103" s="224"/>
      <c r="LZW103" s="224"/>
      <c r="LZX103" s="224"/>
      <c r="LZY103" s="224"/>
      <c r="LZZ103" s="224"/>
      <c r="MAA103" s="224"/>
      <c r="MAB103" s="224"/>
      <c r="MAC103" s="223" t="s">
        <v>1344</v>
      </c>
      <c r="MAD103" s="224"/>
      <c r="MAE103" s="224"/>
      <c r="MAF103" s="224"/>
      <c r="MAG103" s="224"/>
      <c r="MAH103" s="224"/>
      <c r="MAI103" s="224"/>
      <c r="MAJ103" s="224"/>
      <c r="MAK103" s="223" t="s">
        <v>1344</v>
      </c>
      <c r="MAL103" s="224"/>
      <c r="MAM103" s="224"/>
      <c r="MAN103" s="224"/>
      <c r="MAO103" s="224"/>
      <c r="MAP103" s="224"/>
      <c r="MAQ103" s="224"/>
      <c r="MAR103" s="224"/>
      <c r="MAS103" s="223" t="s">
        <v>1344</v>
      </c>
      <c r="MAT103" s="224"/>
      <c r="MAU103" s="224"/>
      <c r="MAV103" s="224"/>
      <c r="MAW103" s="224"/>
      <c r="MAX103" s="224"/>
      <c r="MAY103" s="224"/>
      <c r="MAZ103" s="224"/>
      <c r="MBA103" s="223" t="s">
        <v>1344</v>
      </c>
      <c r="MBB103" s="224"/>
      <c r="MBC103" s="224"/>
      <c r="MBD103" s="224"/>
      <c r="MBE103" s="224"/>
      <c r="MBF103" s="224"/>
      <c r="MBG103" s="224"/>
      <c r="MBH103" s="224"/>
      <c r="MBI103" s="223" t="s">
        <v>1344</v>
      </c>
      <c r="MBJ103" s="224"/>
      <c r="MBK103" s="224"/>
      <c r="MBL103" s="224"/>
      <c r="MBM103" s="224"/>
      <c r="MBN103" s="224"/>
      <c r="MBO103" s="224"/>
      <c r="MBP103" s="224"/>
      <c r="MBQ103" s="223" t="s">
        <v>1344</v>
      </c>
      <c r="MBR103" s="224"/>
      <c r="MBS103" s="224"/>
      <c r="MBT103" s="224"/>
      <c r="MBU103" s="224"/>
      <c r="MBV103" s="224"/>
      <c r="MBW103" s="224"/>
      <c r="MBX103" s="224"/>
      <c r="MBY103" s="223" t="s">
        <v>1344</v>
      </c>
      <c r="MBZ103" s="224"/>
      <c r="MCA103" s="224"/>
      <c r="MCB103" s="224"/>
      <c r="MCC103" s="224"/>
      <c r="MCD103" s="224"/>
      <c r="MCE103" s="224"/>
      <c r="MCF103" s="224"/>
      <c r="MCG103" s="223" t="s">
        <v>1344</v>
      </c>
      <c r="MCH103" s="224"/>
      <c r="MCI103" s="224"/>
      <c r="MCJ103" s="224"/>
      <c r="MCK103" s="224"/>
      <c r="MCL103" s="224"/>
      <c r="MCM103" s="224"/>
      <c r="MCN103" s="224"/>
      <c r="MCO103" s="223" t="s">
        <v>1344</v>
      </c>
      <c r="MCP103" s="224"/>
      <c r="MCQ103" s="224"/>
      <c r="MCR103" s="224"/>
      <c r="MCS103" s="224"/>
      <c r="MCT103" s="224"/>
      <c r="MCU103" s="224"/>
      <c r="MCV103" s="224"/>
      <c r="MCW103" s="223" t="s">
        <v>1344</v>
      </c>
      <c r="MCX103" s="224"/>
      <c r="MCY103" s="224"/>
      <c r="MCZ103" s="224"/>
      <c r="MDA103" s="224"/>
      <c r="MDB103" s="224"/>
      <c r="MDC103" s="224"/>
      <c r="MDD103" s="224"/>
      <c r="MDE103" s="223" t="s">
        <v>1344</v>
      </c>
      <c r="MDF103" s="224"/>
      <c r="MDG103" s="224"/>
      <c r="MDH103" s="224"/>
      <c r="MDI103" s="224"/>
      <c r="MDJ103" s="224"/>
      <c r="MDK103" s="224"/>
      <c r="MDL103" s="224"/>
      <c r="MDM103" s="223" t="s">
        <v>1344</v>
      </c>
      <c r="MDN103" s="224"/>
      <c r="MDO103" s="224"/>
      <c r="MDP103" s="224"/>
      <c r="MDQ103" s="224"/>
      <c r="MDR103" s="224"/>
      <c r="MDS103" s="224"/>
      <c r="MDT103" s="224"/>
      <c r="MDU103" s="223" t="s">
        <v>1344</v>
      </c>
      <c r="MDV103" s="224"/>
      <c r="MDW103" s="224"/>
      <c r="MDX103" s="224"/>
      <c r="MDY103" s="224"/>
      <c r="MDZ103" s="224"/>
      <c r="MEA103" s="224"/>
      <c r="MEB103" s="224"/>
      <c r="MEC103" s="223" t="s">
        <v>1344</v>
      </c>
      <c r="MED103" s="224"/>
      <c r="MEE103" s="224"/>
      <c r="MEF103" s="224"/>
      <c r="MEG103" s="224"/>
      <c r="MEH103" s="224"/>
      <c r="MEI103" s="224"/>
      <c r="MEJ103" s="224"/>
      <c r="MEK103" s="223" t="s">
        <v>1344</v>
      </c>
      <c r="MEL103" s="224"/>
      <c r="MEM103" s="224"/>
      <c r="MEN103" s="224"/>
      <c r="MEO103" s="224"/>
      <c r="MEP103" s="224"/>
      <c r="MEQ103" s="224"/>
      <c r="MER103" s="224"/>
      <c r="MES103" s="223" t="s">
        <v>1344</v>
      </c>
      <c r="MET103" s="224"/>
      <c r="MEU103" s="224"/>
      <c r="MEV103" s="224"/>
      <c r="MEW103" s="224"/>
      <c r="MEX103" s="224"/>
      <c r="MEY103" s="224"/>
      <c r="MEZ103" s="224"/>
      <c r="MFA103" s="223" t="s">
        <v>1344</v>
      </c>
      <c r="MFB103" s="224"/>
      <c r="MFC103" s="224"/>
      <c r="MFD103" s="224"/>
      <c r="MFE103" s="224"/>
      <c r="MFF103" s="224"/>
      <c r="MFG103" s="224"/>
      <c r="MFH103" s="224"/>
      <c r="MFI103" s="223" t="s">
        <v>1344</v>
      </c>
      <c r="MFJ103" s="224"/>
      <c r="MFK103" s="224"/>
      <c r="MFL103" s="224"/>
      <c r="MFM103" s="224"/>
      <c r="MFN103" s="224"/>
      <c r="MFO103" s="224"/>
      <c r="MFP103" s="224"/>
      <c r="MFQ103" s="223" t="s">
        <v>1344</v>
      </c>
      <c r="MFR103" s="224"/>
      <c r="MFS103" s="224"/>
      <c r="MFT103" s="224"/>
      <c r="MFU103" s="224"/>
      <c r="MFV103" s="224"/>
      <c r="MFW103" s="224"/>
      <c r="MFX103" s="224"/>
      <c r="MFY103" s="223" t="s">
        <v>1344</v>
      </c>
      <c r="MFZ103" s="224"/>
      <c r="MGA103" s="224"/>
      <c r="MGB103" s="224"/>
      <c r="MGC103" s="224"/>
      <c r="MGD103" s="224"/>
      <c r="MGE103" s="224"/>
      <c r="MGF103" s="224"/>
      <c r="MGG103" s="223" t="s">
        <v>1344</v>
      </c>
      <c r="MGH103" s="224"/>
      <c r="MGI103" s="224"/>
      <c r="MGJ103" s="224"/>
      <c r="MGK103" s="224"/>
      <c r="MGL103" s="224"/>
      <c r="MGM103" s="224"/>
      <c r="MGN103" s="224"/>
      <c r="MGO103" s="223" t="s">
        <v>1344</v>
      </c>
      <c r="MGP103" s="224"/>
      <c r="MGQ103" s="224"/>
      <c r="MGR103" s="224"/>
      <c r="MGS103" s="224"/>
      <c r="MGT103" s="224"/>
      <c r="MGU103" s="224"/>
      <c r="MGV103" s="224"/>
      <c r="MGW103" s="223" t="s">
        <v>1344</v>
      </c>
      <c r="MGX103" s="224"/>
      <c r="MGY103" s="224"/>
      <c r="MGZ103" s="224"/>
      <c r="MHA103" s="224"/>
      <c r="MHB103" s="224"/>
      <c r="MHC103" s="224"/>
      <c r="MHD103" s="224"/>
      <c r="MHE103" s="223" t="s">
        <v>1344</v>
      </c>
      <c r="MHF103" s="224"/>
      <c r="MHG103" s="224"/>
      <c r="MHH103" s="224"/>
      <c r="MHI103" s="224"/>
      <c r="MHJ103" s="224"/>
      <c r="MHK103" s="224"/>
      <c r="MHL103" s="224"/>
      <c r="MHM103" s="223" t="s">
        <v>1344</v>
      </c>
      <c r="MHN103" s="224"/>
      <c r="MHO103" s="224"/>
      <c r="MHP103" s="224"/>
      <c r="MHQ103" s="224"/>
      <c r="MHR103" s="224"/>
      <c r="MHS103" s="224"/>
      <c r="MHT103" s="224"/>
      <c r="MHU103" s="223" t="s">
        <v>1344</v>
      </c>
      <c r="MHV103" s="224"/>
      <c r="MHW103" s="224"/>
      <c r="MHX103" s="224"/>
      <c r="MHY103" s="224"/>
      <c r="MHZ103" s="224"/>
      <c r="MIA103" s="224"/>
      <c r="MIB103" s="224"/>
      <c r="MIC103" s="223" t="s">
        <v>1344</v>
      </c>
      <c r="MID103" s="224"/>
      <c r="MIE103" s="224"/>
      <c r="MIF103" s="224"/>
      <c r="MIG103" s="224"/>
      <c r="MIH103" s="224"/>
      <c r="MII103" s="224"/>
      <c r="MIJ103" s="224"/>
      <c r="MIK103" s="223" t="s">
        <v>1344</v>
      </c>
      <c r="MIL103" s="224"/>
      <c r="MIM103" s="224"/>
      <c r="MIN103" s="224"/>
      <c r="MIO103" s="224"/>
      <c r="MIP103" s="224"/>
      <c r="MIQ103" s="224"/>
      <c r="MIR103" s="224"/>
      <c r="MIS103" s="223" t="s">
        <v>1344</v>
      </c>
      <c r="MIT103" s="224"/>
      <c r="MIU103" s="224"/>
      <c r="MIV103" s="224"/>
      <c r="MIW103" s="224"/>
      <c r="MIX103" s="224"/>
      <c r="MIY103" s="224"/>
      <c r="MIZ103" s="224"/>
      <c r="MJA103" s="223" t="s">
        <v>1344</v>
      </c>
      <c r="MJB103" s="224"/>
      <c r="MJC103" s="224"/>
      <c r="MJD103" s="224"/>
      <c r="MJE103" s="224"/>
      <c r="MJF103" s="224"/>
      <c r="MJG103" s="224"/>
      <c r="MJH103" s="224"/>
      <c r="MJI103" s="223" t="s">
        <v>1344</v>
      </c>
      <c r="MJJ103" s="224"/>
      <c r="MJK103" s="224"/>
      <c r="MJL103" s="224"/>
      <c r="MJM103" s="224"/>
      <c r="MJN103" s="224"/>
      <c r="MJO103" s="224"/>
      <c r="MJP103" s="224"/>
      <c r="MJQ103" s="223" t="s">
        <v>1344</v>
      </c>
      <c r="MJR103" s="224"/>
      <c r="MJS103" s="224"/>
      <c r="MJT103" s="224"/>
      <c r="MJU103" s="224"/>
      <c r="MJV103" s="224"/>
      <c r="MJW103" s="224"/>
      <c r="MJX103" s="224"/>
      <c r="MJY103" s="223" t="s">
        <v>1344</v>
      </c>
      <c r="MJZ103" s="224"/>
      <c r="MKA103" s="224"/>
      <c r="MKB103" s="224"/>
      <c r="MKC103" s="224"/>
      <c r="MKD103" s="224"/>
      <c r="MKE103" s="224"/>
      <c r="MKF103" s="224"/>
      <c r="MKG103" s="223" t="s">
        <v>1344</v>
      </c>
      <c r="MKH103" s="224"/>
      <c r="MKI103" s="224"/>
      <c r="MKJ103" s="224"/>
      <c r="MKK103" s="224"/>
      <c r="MKL103" s="224"/>
      <c r="MKM103" s="224"/>
      <c r="MKN103" s="224"/>
      <c r="MKO103" s="223" t="s">
        <v>1344</v>
      </c>
      <c r="MKP103" s="224"/>
      <c r="MKQ103" s="224"/>
      <c r="MKR103" s="224"/>
      <c r="MKS103" s="224"/>
      <c r="MKT103" s="224"/>
      <c r="MKU103" s="224"/>
      <c r="MKV103" s="224"/>
      <c r="MKW103" s="223" t="s">
        <v>1344</v>
      </c>
      <c r="MKX103" s="224"/>
      <c r="MKY103" s="224"/>
      <c r="MKZ103" s="224"/>
      <c r="MLA103" s="224"/>
      <c r="MLB103" s="224"/>
      <c r="MLC103" s="224"/>
      <c r="MLD103" s="224"/>
      <c r="MLE103" s="223" t="s">
        <v>1344</v>
      </c>
      <c r="MLF103" s="224"/>
      <c r="MLG103" s="224"/>
      <c r="MLH103" s="224"/>
      <c r="MLI103" s="224"/>
      <c r="MLJ103" s="224"/>
      <c r="MLK103" s="224"/>
      <c r="MLL103" s="224"/>
      <c r="MLM103" s="223" t="s">
        <v>1344</v>
      </c>
      <c r="MLN103" s="224"/>
      <c r="MLO103" s="224"/>
      <c r="MLP103" s="224"/>
      <c r="MLQ103" s="224"/>
      <c r="MLR103" s="224"/>
      <c r="MLS103" s="224"/>
      <c r="MLT103" s="224"/>
      <c r="MLU103" s="223" t="s">
        <v>1344</v>
      </c>
      <c r="MLV103" s="224"/>
      <c r="MLW103" s="224"/>
      <c r="MLX103" s="224"/>
      <c r="MLY103" s="224"/>
      <c r="MLZ103" s="224"/>
      <c r="MMA103" s="224"/>
      <c r="MMB103" s="224"/>
      <c r="MMC103" s="223" t="s">
        <v>1344</v>
      </c>
      <c r="MMD103" s="224"/>
      <c r="MME103" s="224"/>
      <c r="MMF103" s="224"/>
      <c r="MMG103" s="224"/>
      <c r="MMH103" s="224"/>
      <c r="MMI103" s="224"/>
      <c r="MMJ103" s="224"/>
      <c r="MMK103" s="223" t="s">
        <v>1344</v>
      </c>
      <c r="MML103" s="224"/>
      <c r="MMM103" s="224"/>
      <c r="MMN103" s="224"/>
      <c r="MMO103" s="224"/>
      <c r="MMP103" s="224"/>
      <c r="MMQ103" s="224"/>
      <c r="MMR103" s="224"/>
      <c r="MMS103" s="223" t="s">
        <v>1344</v>
      </c>
      <c r="MMT103" s="224"/>
      <c r="MMU103" s="224"/>
      <c r="MMV103" s="224"/>
      <c r="MMW103" s="224"/>
      <c r="MMX103" s="224"/>
      <c r="MMY103" s="224"/>
      <c r="MMZ103" s="224"/>
      <c r="MNA103" s="223" t="s">
        <v>1344</v>
      </c>
      <c r="MNB103" s="224"/>
      <c r="MNC103" s="224"/>
      <c r="MND103" s="224"/>
      <c r="MNE103" s="224"/>
      <c r="MNF103" s="224"/>
      <c r="MNG103" s="224"/>
      <c r="MNH103" s="224"/>
      <c r="MNI103" s="223" t="s">
        <v>1344</v>
      </c>
      <c r="MNJ103" s="224"/>
      <c r="MNK103" s="224"/>
      <c r="MNL103" s="224"/>
      <c r="MNM103" s="224"/>
      <c r="MNN103" s="224"/>
      <c r="MNO103" s="224"/>
      <c r="MNP103" s="224"/>
      <c r="MNQ103" s="223" t="s">
        <v>1344</v>
      </c>
      <c r="MNR103" s="224"/>
      <c r="MNS103" s="224"/>
      <c r="MNT103" s="224"/>
      <c r="MNU103" s="224"/>
      <c r="MNV103" s="224"/>
      <c r="MNW103" s="224"/>
      <c r="MNX103" s="224"/>
      <c r="MNY103" s="223" t="s">
        <v>1344</v>
      </c>
      <c r="MNZ103" s="224"/>
      <c r="MOA103" s="224"/>
      <c r="MOB103" s="224"/>
      <c r="MOC103" s="224"/>
      <c r="MOD103" s="224"/>
      <c r="MOE103" s="224"/>
      <c r="MOF103" s="224"/>
      <c r="MOG103" s="223" t="s">
        <v>1344</v>
      </c>
      <c r="MOH103" s="224"/>
      <c r="MOI103" s="224"/>
      <c r="MOJ103" s="224"/>
      <c r="MOK103" s="224"/>
      <c r="MOL103" s="224"/>
      <c r="MOM103" s="224"/>
      <c r="MON103" s="224"/>
      <c r="MOO103" s="223" t="s">
        <v>1344</v>
      </c>
      <c r="MOP103" s="224"/>
      <c r="MOQ103" s="224"/>
      <c r="MOR103" s="224"/>
      <c r="MOS103" s="224"/>
      <c r="MOT103" s="224"/>
      <c r="MOU103" s="224"/>
      <c r="MOV103" s="224"/>
      <c r="MOW103" s="223" t="s">
        <v>1344</v>
      </c>
      <c r="MOX103" s="224"/>
      <c r="MOY103" s="224"/>
      <c r="MOZ103" s="224"/>
      <c r="MPA103" s="224"/>
      <c r="MPB103" s="224"/>
      <c r="MPC103" s="224"/>
      <c r="MPD103" s="224"/>
      <c r="MPE103" s="223" t="s">
        <v>1344</v>
      </c>
      <c r="MPF103" s="224"/>
      <c r="MPG103" s="224"/>
      <c r="MPH103" s="224"/>
      <c r="MPI103" s="224"/>
      <c r="MPJ103" s="224"/>
      <c r="MPK103" s="224"/>
      <c r="MPL103" s="224"/>
      <c r="MPM103" s="223" t="s">
        <v>1344</v>
      </c>
      <c r="MPN103" s="224"/>
      <c r="MPO103" s="224"/>
      <c r="MPP103" s="224"/>
      <c r="MPQ103" s="224"/>
      <c r="MPR103" s="224"/>
      <c r="MPS103" s="224"/>
      <c r="MPT103" s="224"/>
      <c r="MPU103" s="223" t="s">
        <v>1344</v>
      </c>
      <c r="MPV103" s="224"/>
      <c r="MPW103" s="224"/>
      <c r="MPX103" s="224"/>
      <c r="MPY103" s="224"/>
      <c r="MPZ103" s="224"/>
      <c r="MQA103" s="224"/>
      <c r="MQB103" s="224"/>
      <c r="MQC103" s="223" t="s">
        <v>1344</v>
      </c>
      <c r="MQD103" s="224"/>
      <c r="MQE103" s="224"/>
      <c r="MQF103" s="224"/>
      <c r="MQG103" s="224"/>
      <c r="MQH103" s="224"/>
      <c r="MQI103" s="224"/>
      <c r="MQJ103" s="224"/>
      <c r="MQK103" s="223" t="s">
        <v>1344</v>
      </c>
      <c r="MQL103" s="224"/>
      <c r="MQM103" s="224"/>
      <c r="MQN103" s="224"/>
      <c r="MQO103" s="224"/>
      <c r="MQP103" s="224"/>
      <c r="MQQ103" s="224"/>
      <c r="MQR103" s="224"/>
      <c r="MQS103" s="223" t="s">
        <v>1344</v>
      </c>
      <c r="MQT103" s="224"/>
      <c r="MQU103" s="224"/>
      <c r="MQV103" s="224"/>
      <c r="MQW103" s="224"/>
      <c r="MQX103" s="224"/>
      <c r="MQY103" s="224"/>
      <c r="MQZ103" s="224"/>
      <c r="MRA103" s="223" t="s">
        <v>1344</v>
      </c>
      <c r="MRB103" s="224"/>
      <c r="MRC103" s="224"/>
      <c r="MRD103" s="224"/>
      <c r="MRE103" s="224"/>
      <c r="MRF103" s="224"/>
      <c r="MRG103" s="224"/>
      <c r="MRH103" s="224"/>
      <c r="MRI103" s="223" t="s">
        <v>1344</v>
      </c>
      <c r="MRJ103" s="224"/>
      <c r="MRK103" s="224"/>
      <c r="MRL103" s="224"/>
      <c r="MRM103" s="224"/>
      <c r="MRN103" s="224"/>
      <c r="MRO103" s="224"/>
      <c r="MRP103" s="224"/>
      <c r="MRQ103" s="223" t="s">
        <v>1344</v>
      </c>
      <c r="MRR103" s="224"/>
      <c r="MRS103" s="224"/>
      <c r="MRT103" s="224"/>
      <c r="MRU103" s="224"/>
      <c r="MRV103" s="224"/>
      <c r="MRW103" s="224"/>
      <c r="MRX103" s="224"/>
      <c r="MRY103" s="223" t="s">
        <v>1344</v>
      </c>
      <c r="MRZ103" s="224"/>
      <c r="MSA103" s="224"/>
      <c r="MSB103" s="224"/>
      <c r="MSC103" s="224"/>
      <c r="MSD103" s="224"/>
      <c r="MSE103" s="224"/>
      <c r="MSF103" s="224"/>
      <c r="MSG103" s="223" t="s">
        <v>1344</v>
      </c>
      <c r="MSH103" s="224"/>
      <c r="MSI103" s="224"/>
      <c r="MSJ103" s="224"/>
      <c r="MSK103" s="224"/>
      <c r="MSL103" s="224"/>
      <c r="MSM103" s="224"/>
      <c r="MSN103" s="224"/>
      <c r="MSO103" s="223" t="s">
        <v>1344</v>
      </c>
      <c r="MSP103" s="224"/>
      <c r="MSQ103" s="224"/>
      <c r="MSR103" s="224"/>
      <c r="MSS103" s="224"/>
      <c r="MST103" s="224"/>
      <c r="MSU103" s="224"/>
      <c r="MSV103" s="224"/>
      <c r="MSW103" s="223" t="s">
        <v>1344</v>
      </c>
      <c r="MSX103" s="224"/>
      <c r="MSY103" s="224"/>
      <c r="MSZ103" s="224"/>
      <c r="MTA103" s="224"/>
      <c r="MTB103" s="224"/>
      <c r="MTC103" s="224"/>
      <c r="MTD103" s="224"/>
      <c r="MTE103" s="223" t="s">
        <v>1344</v>
      </c>
      <c r="MTF103" s="224"/>
      <c r="MTG103" s="224"/>
      <c r="MTH103" s="224"/>
      <c r="MTI103" s="224"/>
      <c r="MTJ103" s="224"/>
      <c r="MTK103" s="224"/>
      <c r="MTL103" s="224"/>
      <c r="MTM103" s="223" t="s">
        <v>1344</v>
      </c>
      <c r="MTN103" s="224"/>
      <c r="MTO103" s="224"/>
      <c r="MTP103" s="224"/>
      <c r="MTQ103" s="224"/>
      <c r="MTR103" s="224"/>
      <c r="MTS103" s="224"/>
      <c r="MTT103" s="224"/>
      <c r="MTU103" s="223" t="s">
        <v>1344</v>
      </c>
      <c r="MTV103" s="224"/>
      <c r="MTW103" s="224"/>
      <c r="MTX103" s="224"/>
      <c r="MTY103" s="224"/>
      <c r="MTZ103" s="224"/>
      <c r="MUA103" s="224"/>
      <c r="MUB103" s="224"/>
      <c r="MUC103" s="223" t="s">
        <v>1344</v>
      </c>
      <c r="MUD103" s="224"/>
      <c r="MUE103" s="224"/>
      <c r="MUF103" s="224"/>
      <c r="MUG103" s="224"/>
      <c r="MUH103" s="224"/>
      <c r="MUI103" s="224"/>
      <c r="MUJ103" s="224"/>
      <c r="MUK103" s="223" t="s">
        <v>1344</v>
      </c>
      <c r="MUL103" s="224"/>
      <c r="MUM103" s="224"/>
      <c r="MUN103" s="224"/>
      <c r="MUO103" s="224"/>
      <c r="MUP103" s="224"/>
      <c r="MUQ103" s="224"/>
      <c r="MUR103" s="224"/>
      <c r="MUS103" s="223" t="s">
        <v>1344</v>
      </c>
      <c r="MUT103" s="224"/>
      <c r="MUU103" s="224"/>
      <c r="MUV103" s="224"/>
      <c r="MUW103" s="224"/>
      <c r="MUX103" s="224"/>
      <c r="MUY103" s="224"/>
      <c r="MUZ103" s="224"/>
      <c r="MVA103" s="223" t="s">
        <v>1344</v>
      </c>
      <c r="MVB103" s="224"/>
      <c r="MVC103" s="224"/>
      <c r="MVD103" s="224"/>
      <c r="MVE103" s="224"/>
      <c r="MVF103" s="224"/>
      <c r="MVG103" s="224"/>
      <c r="MVH103" s="224"/>
      <c r="MVI103" s="223" t="s">
        <v>1344</v>
      </c>
      <c r="MVJ103" s="224"/>
      <c r="MVK103" s="224"/>
      <c r="MVL103" s="224"/>
      <c r="MVM103" s="224"/>
      <c r="MVN103" s="224"/>
      <c r="MVO103" s="224"/>
      <c r="MVP103" s="224"/>
      <c r="MVQ103" s="223" t="s">
        <v>1344</v>
      </c>
      <c r="MVR103" s="224"/>
      <c r="MVS103" s="224"/>
      <c r="MVT103" s="224"/>
      <c r="MVU103" s="224"/>
      <c r="MVV103" s="224"/>
      <c r="MVW103" s="224"/>
      <c r="MVX103" s="224"/>
      <c r="MVY103" s="223" t="s">
        <v>1344</v>
      </c>
      <c r="MVZ103" s="224"/>
      <c r="MWA103" s="224"/>
      <c r="MWB103" s="224"/>
      <c r="MWC103" s="224"/>
      <c r="MWD103" s="224"/>
      <c r="MWE103" s="224"/>
      <c r="MWF103" s="224"/>
      <c r="MWG103" s="223" t="s">
        <v>1344</v>
      </c>
      <c r="MWH103" s="224"/>
      <c r="MWI103" s="224"/>
      <c r="MWJ103" s="224"/>
      <c r="MWK103" s="224"/>
      <c r="MWL103" s="224"/>
      <c r="MWM103" s="224"/>
      <c r="MWN103" s="224"/>
      <c r="MWO103" s="223" t="s">
        <v>1344</v>
      </c>
      <c r="MWP103" s="224"/>
      <c r="MWQ103" s="224"/>
      <c r="MWR103" s="224"/>
      <c r="MWS103" s="224"/>
      <c r="MWT103" s="224"/>
      <c r="MWU103" s="224"/>
      <c r="MWV103" s="224"/>
      <c r="MWW103" s="223" t="s">
        <v>1344</v>
      </c>
      <c r="MWX103" s="224"/>
      <c r="MWY103" s="224"/>
      <c r="MWZ103" s="224"/>
      <c r="MXA103" s="224"/>
      <c r="MXB103" s="224"/>
      <c r="MXC103" s="224"/>
      <c r="MXD103" s="224"/>
      <c r="MXE103" s="223" t="s">
        <v>1344</v>
      </c>
      <c r="MXF103" s="224"/>
      <c r="MXG103" s="224"/>
      <c r="MXH103" s="224"/>
      <c r="MXI103" s="224"/>
      <c r="MXJ103" s="224"/>
      <c r="MXK103" s="224"/>
      <c r="MXL103" s="224"/>
      <c r="MXM103" s="223" t="s">
        <v>1344</v>
      </c>
      <c r="MXN103" s="224"/>
      <c r="MXO103" s="224"/>
      <c r="MXP103" s="224"/>
      <c r="MXQ103" s="224"/>
      <c r="MXR103" s="224"/>
      <c r="MXS103" s="224"/>
      <c r="MXT103" s="224"/>
      <c r="MXU103" s="223" t="s">
        <v>1344</v>
      </c>
      <c r="MXV103" s="224"/>
      <c r="MXW103" s="224"/>
      <c r="MXX103" s="224"/>
      <c r="MXY103" s="224"/>
      <c r="MXZ103" s="224"/>
      <c r="MYA103" s="224"/>
      <c r="MYB103" s="224"/>
      <c r="MYC103" s="223" t="s">
        <v>1344</v>
      </c>
      <c r="MYD103" s="224"/>
      <c r="MYE103" s="224"/>
      <c r="MYF103" s="224"/>
      <c r="MYG103" s="224"/>
      <c r="MYH103" s="224"/>
      <c r="MYI103" s="224"/>
      <c r="MYJ103" s="224"/>
      <c r="MYK103" s="223" t="s">
        <v>1344</v>
      </c>
      <c r="MYL103" s="224"/>
      <c r="MYM103" s="224"/>
      <c r="MYN103" s="224"/>
      <c r="MYO103" s="224"/>
      <c r="MYP103" s="224"/>
      <c r="MYQ103" s="224"/>
      <c r="MYR103" s="224"/>
      <c r="MYS103" s="223" t="s">
        <v>1344</v>
      </c>
      <c r="MYT103" s="224"/>
      <c r="MYU103" s="224"/>
      <c r="MYV103" s="224"/>
      <c r="MYW103" s="224"/>
      <c r="MYX103" s="224"/>
      <c r="MYY103" s="224"/>
      <c r="MYZ103" s="224"/>
      <c r="MZA103" s="223" t="s">
        <v>1344</v>
      </c>
      <c r="MZB103" s="224"/>
      <c r="MZC103" s="224"/>
      <c r="MZD103" s="224"/>
      <c r="MZE103" s="224"/>
      <c r="MZF103" s="224"/>
      <c r="MZG103" s="224"/>
      <c r="MZH103" s="224"/>
      <c r="MZI103" s="223" t="s">
        <v>1344</v>
      </c>
      <c r="MZJ103" s="224"/>
      <c r="MZK103" s="224"/>
      <c r="MZL103" s="224"/>
      <c r="MZM103" s="224"/>
      <c r="MZN103" s="224"/>
      <c r="MZO103" s="224"/>
      <c r="MZP103" s="224"/>
      <c r="MZQ103" s="223" t="s">
        <v>1344</v>
      </c>
      <c r="MZR103" s="224"/>
      <c r="MZS103" s="224"/>
      <c r="MZT103" s="224"/>
      <c r="MZU103" s="224"/>
      <c r="MZV103" s="224"/>
      <c r="MZW103" s="224"/>
      <c r="MZX103" s="224"/>
      <c r="MZY103" s="223" t="s">
        <v>1344</v>
      </c>
      <c r="MZZ103" s="224"/>
      <c r="NAA103" s="224"/>
      <c r="NAB103" s="224"/>
      <c r="NAC103" s="224"/>
      <c r="NAD103" s="224"/>
      <c r="NAE103" s="224"/>
      <c r="NAF103" s="224"/>
      <c r="NAG103" s="223" t="s">
        <v>1344</v>
      </c>
      <c r="NAH103" s="224"/>
      <c r="NAI103" s="224"/>
      <c r="NAJ103" s="224"/>
      <c r="NAK103" s="224"/>
      <c r="NAL103" s="224"/>
      <c r="NAM103" s="224"/>
      <c r="NAN103" s="224"/>
      <c r="NAO103" s="223" t="s">
        <v>1344</v>
      </c>
      <c r="NAP103" s="224"/>
      <c r="NAQ103" s="224"/>
      <c r="NAR103" s="224"/>
      <c r="NAS103" s="224"/>
      <c r="NAT103" s="224"/>
      <c r="NAU103" s="224"/>
      <c r="NAV103" s="224"/>
      <c r="NAW103" s="223" t="s">
        <v>1344</v>
      </c>
      <c r="NAX103" s="224"/>
      <c r="NAY103" s="224"/>
      <c r="NAZ103" s="224"/>
      <c r="NBA103" s="224"/>
      <c r="NBB103" s="224"/>
      <c r="NBC103" s="224"/>
      <c r="NBD103" s="224"/>
      <c r="NBE103" s="223" t="s">
        <v>1344</v>
      </c>
      <c r="NBF103" s="224"/>
      <c r="NBG103" s="224"/>
      <c r="NBH103" s="224"/>
      <c r="NBI103" s="224"/>
      <c r="NBJ103" s="224"/>
      <c r="NBK103" s="224"/>
      <c r="NBL103" s="224"/>
      <c r="NBM103" s="223" t="s">
        <v>1344</v>
      </c>
      <c r="NBN103" s="224"/>
      <c r="NBO103" s="224"/>
      <c r="NBP103" s="224"/>
      <c r="NBQ103" s="224"/>
      <c r="NBR103" s="224"/>
      <c r="NBS103" s="224"/>
      <c r="NBT103" s="224"/>
      <c r="NBU103" s="223" t="s">
        <v>1344</v>
      </c>
      <c r="NBV103" s="224"/>
      <c r="NBW103" s="224"/>
      <c r="NBX103" s="224"/>
      <c r="NBY103" s="224"/>
      <c r="NBZ103" s="224"/>
      <c r="NCA103" s="224"/>
      <c r="NCB103" s="224"/>
      <c r="NCC103" s="223" t="s">
        <v>1344</v>
      </c>
      <c r="NCD103" s="224"/>
      <c r="NCE103" s="224"/>
      <c r="NCF103" s="224"/>
      <c r="NCG103" s="224"/>
      <c r="NCH103" s="224"/>
      <c r="NCI103" s="224"/>
      <c r="NCJ103" s="224"/>
      <c r="NCK103" s="223" t="s">
        <v>1344</v>
      </c>
      <c r="NCL103" s="224"/>
      <c r="NCM103" s="224"/>
      <c r="NCN103" s="224"/>
      <c r="NCO103" s="224"/>
      <c r="NCP103" s="224"/>
      <c r="NCQ103" s="224"/>
      <c r="NCR103" s="224"/>
      <c r="NCS103" s="223" t="s">
        <v>1344</v>
      </c>
      <c r="NCT103" s="224"/>
      <c r="NCU103" s="224"/>
      <c r="NCV103" s="224"/>
      <c r="NCW103" s="224"/>
      <c r="NCX103" s="224"/>
      <c r="NCY103" s="224"/>
      <c r="NCZ103" s="224"/>
      <c r="NDA103" s="223" t="s">
        <v>1344</v>
      </c>
      <c r="NDB103" s="224"/>
      <c r="NDC103" s="224"/>
      <c r="NDD103" s="224"/>
      <c r="NDE103" s="224"/>
      <c r="NDF103" s="224"/>
      <c r="NDG103" s="224"/>
      <c r="NDH103" s="224"/>
      <c r="NDI103" s="223" t="s">
        <v>1344</v>
      </c>
      <c r="NDJ103" s="224"/>
      <c r="NDK103" s="224"/>
      <c r="NDL103" s="224"/>
      <c r="NDM103" s="224"/>
      <c r="NDN103" s="224"/>
      <c r="NDO103" s="224"/>
      <c r="NDP103" s="224"/>
      <c r="NDQ103" s="223" t="s">
        <v>1344</v>
      </c>
      <c r="NDR103" s="224"/>
      <c r="NDS103" s="224"/>
      <c r="NDT103" s="224"/>
      <c r="NDU103" s="224"/>
      <c r="NDV103" s="224"/>
      <c r="NDW103" s="224"/>
      <c r="NDX103" s="224"/>
      <c r="NDY103" s="223" t="s">
        <v>1344</v>
      </c>
      <c r="NDZ103" s="224"/>
      <c r="NEA103" s="224"/>
      <c r="NEB103" s="224"/>
      <c r="NEC103" s="224"/>
      <c r="NED103" s="224"/>
      <c r="NEE103" s="224"/>
      <c r="NEF103" s="224"/>
      <c r="NEG103" s="223" t="s">
        <v>1344</v>
      </c>
      <c r="NEH103" s="224"/>
      <c r="NEI103" s="224"/>
      <c r="NEJ103" s="224"/>
      <c r="NEK103" s="224"/>
      <c r="NEL103" s="224"/>
      <c r="NEM103" s="224"/>
      <c r="NEN103" s="224"/>
      <c r="NEO103" s="223" t="s">
        <v>1344</v>
      </c>
      <c r="NEP103" s="224"/>
      <c r="NEQ103" s="224"/>
      <c r="NER103" s="224"/>
      <c r="NES103" s="224"/>
      <c r="NET103" s="224"/>
      <c r="NEU103" s="224"/>
      <c r="NEV103" s="224"/>
      <c r="NEW103" s="223" t="s">
        <v>1344</v>
      </c>
      <c r="NEX103" s="224"/>
      <c r="NEY103" s="224"/>
      <c r="NEZ103" s="224"/>
      <c r="NFA103" s="224"/>
      <c r="NFB103" s="224"/>
      <c r="NFC103" s="224"/>
      <c r="NFD103" s="224"/>
      <c r="NFE103" s="223" t="s">
        <v>1344</v>
      </c>
      <c r="NFF103" s="224"/>
      <c r="NFG103" s="224"/>
      <c r="NFH103" s="224"/>
      <c r="NFI103" s="224"/>
      <c r="NFJ103" s="224"/>
      <c r="NFK103" s="224"/>
      <c r="NFL103" s="224"/>
      <c r="NFM103" s="223" t="s">
        <v>1344</v>
      </c>
      <c r="NFN103" s="224"/>
      <c r="NFO103" s="224"/>
      <c r="NFP103" s="224"/>
      <c r="NFQ103" s="224"/>
      <c r="NFR103" s="224"/>
      <c r="NFS103" s="224"/>
      <c r="NFT103" s="224"/>
      <c r="NFU103" s="223" t="s">
        <v>1344</v>
      </c>
      <c r="NFV103" s="224"/>
      <c r="NFW103" s="224"/>
      <c r="NFX103" s="224"/>
      <c r="NFY103" s="224"/>
      <c r="NFZ103" s="224"/>
      <c r="NGA103" s="224"/>
      <c r="NGB103" s="224"/>
      <c r="NGC103" s="223" t="s">
        <v>1344</v>
      </c>
      <c r="NGD103" s="224"/>
      <c r="NGE103" s="224"/>
      <c r="NGF103" s="224"/>
      <c r="NGG103" s="224"/>
      <c r="NGH103" s="224"/>
      <c r="NGI103" s="224"/>
      <c r="NGJ103" s="224"/>
      <c r="NGK103" s="223" t="s">
        <v>1344</v>
      </c>
      <c r="NGL103" s="224"/>
      <c r="NGM103" s="224"/>
      <c r="NGN103" s="224"/>
      <c r="NGO103" s="224"/>
      <c r="NGP103" s="224"/>
      <c r="NGQ103" s="224"/>
      <c r="NGR103" s="224"/>
      <c r="NGS103" s="223" t="s">
        <v>1344</v>
      </c>
      <c r="NGT103" s="224"/>
      <c r="NGU103" s="224"/>
      <c r="NGV103" s="224"/>
      <c r="NGW103" s="224"/>
      <c r="NGX103" s="224"/>
      <c r="NGY103" s="224"/>
      <c r="NGZ103" s="224"/>
      <c r="NHA103" s="223" t="s">
        <v>1344</v>
      </c>
      <c r="NHB103" s="224"/>
      <c r="NHC103" s="224"/>
      <c r="NHD103" s="224"/>
      <c r="NHE103" s="224"/>
      <c r="NHF103" s="224"/>
      <c r="NHG103" s="224"/>
      <c r="NHH103" s="224"/>
      <c r="NHI103" s="223" t="s">
        <v>1344</v>
      </c>
      <c r="NHJ103" s="224"/>
      <c r="NHK103" s="224"/>
      <c r="NHL103" s="224"/>
      <c r="NHM103" s="224"/>
      <c r="NHN103" s="224"/>
      <c r="NHO103" s="224"/>
      <c r="NHP103" s="224"/>
      <c r="NHQ103" s="223" t="s">
        <v>1344</v>
      </c>
      <c r="NHR103" s="224"/>
      <c r="NHS103" s="224"/>
      <c r="NHT103" s="224"/>
      <c r="NHU103" s="224"/>
      <c r="NHV103" s="224"/>
      <c r="NHW103" s="224"/>
      <c r="NHX103" s="224"/>
      <c r="NHY103" s="223" t="s">
        <v>1344</v>
      </c>
      <c r="NHZ103" s="224"/>
      <c r="NIA103" s="224"/>
      <c r="NIB103" s="224"/>
      <c r="NIC103" s="224"/>
      <c r="NID103" s="224"/>
      <c r="NIE103" s="224"/>
      <c r="NIF103" s="224"/>
      <c r="NIG103" s="223" t="s">
        <v>1344</v>
      </c>
      <c r="NIH103" s="224"/>
      <c r="NII103" s="224"/>
      <c r="NIJ103" s="224"/>
      <c r="NIK103" s="224"/>
      <c r="NIL103" s="224"/>
      <c r="NIM103" s="224"/>
      <c r="NIN103" s="224"/>
      <c r="NIO103" s="223" t="s">
        <v>1344</v>
      </c>
      <c r="NIP103" s="224"/>
      <c r="NIQ103" s="224"/>
      <c r="NIR103" s="224"/>
      <c r="NIS103" s="224"/>
      <c r="NIT103" s="224"/>
      <c r="NIU103" s="224"/>
      <c r="NIV103" s="224"/>
      <c r="NIW103" s="223" t="s">
        <v>1344</v>
      </c>
      <c r="NIX103" s="224"/>
      <c r="NIY103" s="224"/>
      <c r="NIZ103" s="224"/>
      <c r="NJA103" s="224"/>
      <c r="NJB103" s="224"/>
      <c r="NJC103" s="224"/>
      <c r="NJD103" s="224"/>
      <c r="NJE103" s="223" t="s">
        <v>1344</v>
      </c>
      <c r="NJF103" s="224"/>
      <c r="NJG103" s="224"/>
      <c r="NJH103" s="224"/>
      <c r="NJI103" s="224"/>
      <c r="NJJ103" s="224"/>
      <c r="NJK103" s="224"/>
      <c r="NJL103" s="224"/>
      <c r="NJM103" s="223" t="s">
        <v>1344</v>
      </c>
      <c r="NJN103" s="224"/>
      <c r="NJO103" s="224"/>
      <c r="NJP103" s="224"/>
      <c r="NJQ103" s="224"/>
      <c r="NJR103" s="224"/>
      <c r="NJS103" s="224"/>
      <c r="NJT103" s="224"/>
      <c r="NJU103" s="223" t="s">
        <v>1344</v>
      </c>
      <c r="NJV103" s="224"/>
      <c r="NJW103" s="224"/>
      <c r="NJX103" s="224"/>
      <c r="NJY103" s="224"/>
      <c r="NJZ103" s="224"/>
      <c r="NKA103" s="224"/>
      <c r="NKB103" s="224"/>
      <c r="NKC103" s="223" t="s">
        <v>1344</v>
      </c>
      <c r="NKD103" s="224"/>
      <c r="NKE103" s="224"/>
      <c r="NKF103" s="224"/>
      <c r="NKG103" s="224"/>
      <c r="NKH103" s="224"/>
      <c r="NKI103" s="224"/>
      <c r="NKJ103" s="224"/>
      <c r="NKK103" s="223" t="s">
        <v>1344</v>
      </c>
      <c r="NKL103" s="224"/>
      <c r="NKM103" s="224"/>
      <c r="NKN103" s="224"/>
      <c r="NKO103" s="224"/>
      <c r="NKP103" s="224"/>
      <c r="NKQ103" s="224"/>
      <c r="NKR103" s="224"/>
      <c r="NKS103" s="223" t="s">
        <v>1344</v>
      </c>
      <c r="NKT103" s="224"/>
      <c r="NKU103" s="224"/>
      <c r="NKV103" s="224"/>
      <c r="NKW103" s="224"/>
      <c r="NKX103" s="224"/>
      <c r="NKY103" s="224"/>
      <c r="NKZ103" s="224"/>
      <c r="NLA103" s="223" t="s">
        <v>1344</v>
      </c>
      <c r="NLB103" s="224"/>
      <c r="NLC103" s="224"/>
      <c r="NLD103" s="224"/>
      <c r="NLE103" s="224"/>
      <c r="NLF103" s="224"/>
      <c r="NLG103" s="224"/>
      <c r="NLH103" s="224"/>
      <c r="NLI103" s="223" t="s">
        <v>1344</v>
      </c>
      <c r="NLJ103" s="224"/>
      <c r="NLK103" s="224"/>
      <c r="NLL103" s="224"/>
      <c r="NLM103" s="224"/>
      <c r="NLN103" s="224"/>
      <c r="NLO103" s="224"/>
      <c r="NLP103" s="224"/>
      <c r="NLQ103" s="223" t="s">
        <v>1344</v>
      </c>
      <c r="NLR103" s="224"/>
      <c r="NLS103" s="224"/>
      <c r="NLT103" s="224"/>
      <c r="NLU103" s="224"/>
      <c r="NLV103" s="224"/>
      <c r="NLW103" s="224"/>
      <c r="NLX103" s="224"/>
      <c r="NLY103" s="223" t="s">
        <v>1344</v>
      </c>
      <c r="NLZ103" s="224"/>
      <c r="NMA103" s="224"/>
      <c r="NMB103" s="224"/>
      <c r="NMC103" s="224"/>
      <c r="NMD103" s="224"/>
      <c r="NME103" s="224"/>
      <c r="NMF103" s="224"/>
      <c r="NMG103" s="223" t="s">
        <v>1344</v>
      </c>
      <c r="NMH103" s="224"/>
      <c r="NMI103" s="224"/>
      <c r="NMJ103" s="224"/>
      <c r="NMK103" s="224"/>
      <c r="NML103" s="224"/>
      <c r="NMM103" s="224"/>
      <c r="NMN103" s="224"/>
      <c r="NMO103" s="223" t="s">
        <v>1344</v>
      </c>
      <c r="NMP103" s="224"/>
      <c r="NMQ103" s="224"/>
      <c r="NMR103" s="224"/>
      <c r="NMS103" s="224"/>
      <c r="NMT103" s="224"/>
      <c r="NMU103" s="224"/>
      <c r="NMV103" s="224"/>
      <c r="NMW103" s="223" t="s">
        <v>1344</v>
      </c>
      <c r="NMX103" s="224"/>
      <c r="NMY103" s="224"/>
      <c r="NMZ103" s="224"/>
      <c r="NNA103" s="224"/>
      <c r="NNB103" s="224"/>
      <c r="NNC103" s="224"/>
      <c r="NND103" s="224"/>
      <c r="NNE103" s="223" t="s">
        <v>1344</v>
      </c>
      <c r="NNF103" s="224"/>
      <c r="NNG103" s="224"/>
      <c r="NNH103" s="224"/>
      <c r="NNI103" s="224"/>
      <c r="NNJ103" s="224"/>
      <c r="NNK103" s="224"/>
      <c r="NNL103" s="224"/>
      <c r="NNM103" s="223" t="s">
        <v>1344</v>
      </c>
      <c r="NNN103" s="224"/>
      <c r="NNO103" s="224"/>
      <c r="NNP103" s="224"/>
      <c r="NNQ103" s="224"/>
      <c r="NNR103" s="224"/>
      <c r="NNS103" s="224"/>
      <c r="NNT103" s="224"/>
      <c r="NNU103" s="223" t="s">
        <v>1344</v>
      </c>
      <c r="NNV103" s="224"/>
      <c r="NNW103" s="224"/>
      <c r="NNX103" s="224"/>
      <c r="NNY103" s="224"/>
      <c r="NNZ103" s="224"/>
      <c r="NOA103" s="224"/>
      <c r="NOB103" s="224"/>
      <c r="NOC103" s="223" t="s">
        <v>1344</v>
      </c>
      <c r="NOD103" s="224"/>
      <c r="NOE103" s="224"/>
      <c r="NOF103" s="224"/>
      <c r="NOG103" s="224"/>
      <c r="NOH103" s="224"/>
      <c r="NOI103" s="224"/>
      <c r="NOJ103" s="224"/>
      <c r="NOK103" s="223" t="s">
        <v>1344</v>
      </c>
      <c r="NOL103" s="224"/>
      <c r="NOM103" s="224"/>
      <c r="NON103" s="224"/>
      <c r="NOO103" s="224"/>
      <c r="NOP103" s="224"/>
      <c r="NOQ103" s="224"/>
      <c r="NOR103" s="224"/>
      <c r="NOS103" s="223" t="s">
        <v>1344</v>
      </c>
      <c r="NOT103" s="224"/>
      <c r="NOU103" s="224"/>
      <c r="NOV103" s="224"/>
      <c r="NOW103" s="224"/>
      <c r="NOX103" s="224"/>
      <c r="NOY103" s="224"/>
      <c r="NOZ103" s="224"/>
      <c r="NPA103" s="223" t="s">
        <v>1344</v>
      </c>
      <c r="NPB103" s="224"/>
      <c r="NPC103" s="224"/>
      <c r="NPD103" s="224"/>
      <c r="NPE103" s="224"/>
      <c r="NPF103" s="224"/>
      <c r="NPG103" s="224"/>
      <c r="NPH103" s="224"/>
      <c r="NPI103" s="223" t="s">
        <v>1344</v>
      </c>
      <c r="NPJ103" s="224"/>
      <c r="NPK103" s="224"/>
      <c r="NPL103" s="224"/>
      <c r="NPM103" s="224"/>
      <c r="NPN103" s="224"/>
      <c r="NPO103" s="224"/>
      <c r="NPP103" s="224"/>
      <c r="NPQ103" s="223" t="s">
        <v>1344</v>
      </c>
      <c r="NPR103" s="224"/>
      <c r="NPS103" s="224"/>
      <c r="NPT103" s="224"/>
      <c r="NPU103" s="224"/>
      <c r="NPV103" s="224"/>
      <c r="NPW103" s="224"/>
      <c r="NPX103" s="224"/>
      <c r="NPY103" s="223" t="s">
        <v>1344</v>
      </c>
      <c r="NPZ103" s="224"/>
      <c r="NQA103" s="224"/>
      <c r="NQB103" s="224"/>
      <c r="NQC103" s="224"/>
      <c r="NQD103" s="224"/>
      <c r="NQE103" s="224"/>
      <c r="NQF103" s="224"/>
      <c r="NQG103" s="223" t="s">
        <v>1344</v>
      </c>
      <c r="NQH103" s="224"/>
      <c r="NQI103" s="224"/>
      <c r="NQJ103" s="224"/>
      <c r="NQK103" s="224"/>
      <c r="NQL103" s="224"/>
      <c r="NQM103" s="224"/>
      <c r="NQN103" s="224"/>
      <c r="NQO103" s="223" t="s">
        <v>1344</v>
      </c>
      <c r="NQP103" s="224"/>
      <c r="NQQ103" s="224"/>
      <c r="NQR103" s="224"/>
      <c r="NQS103" s="224"/>
      <c r="NQT103" s="224"/>
      <c r="NQU103" s="224"/>
      <c r="NQV103" s="224"/>
      <c r="NQW103" s="223" t="s">
        <v>1344</v>
      </c>
      <c r="NQX103" s="224"/>
      <c r="NQY103" s="224"/>
      <c r="NQZ103" s="224"/>
      <c r="NRA103" s="224"/>
      <c r="NRB103" s="224"/>
      <c r="NRC103" s="224"/>
      <c r="NRD103" s="224"/>
      <c r="NRE103" s="223" t="s">
        <v>1344</v>
      </c>
      <c r="NRF103" s="224"/>
      <c r="NRG103" s="224"/>
      <c r="NRH103" s="224"/>
      <c r="NRI103" s="224"/>
      <c r="NRJ103" s="224"/>
      <c r="NRK103" s="224"/>
      <c r="NRL103" s="224"/>
      <c r="NRM103" s="223" t="s">
        <v>1344</v>
      </c>
      <c r="NRN103" s="224"/>
      <c r="NRO103" s="224"/>
      <c r="NRP103" s="224"/>
      <c r="NRQ103" s="224"/>
      <c r="NRR103" s="224"/>
      <c r="NRS103" s="224"/>
      <c r="NRT103" s="224"/>
      <c r="NRU103" s="223" t="s">
        <v>1344</v>
      </c>
      <c r="NRV103" s="224"/>
      <c r="NRW103" s="224"/>
      <c r="NRX103" s="224"/>
      <c r="NRY103" s="224"/>
      <c r="NRZ103" s="224"/>
      <c r="NSA103" s="224"/>
      <c r="NSB103" s="224"/>
      <c r="NSC103" s="223" t="s">
        <v>1344</v>
      </c>
      <c r="NSD103" s="224"/>
      <c r="NSE103" s="224"/>
      <c r="NSF103" s="224"/>
      <c r="NSG103" s="224"/>
      <c r="NSH103" s="224"/>
      <c r="NSI103" s="224"/>
      <c r="NSJ103" s="224"/>
      <c r="NSK103" s="223" t="s">
        <v>1344</v>
      </c>
      <c r="NSL103" s="224"/>
      <c r="NSM103" s="224"/>
      <c r="NSN103" s="224"/>
      <c r="NSO103" s="224"/>
      <c r="NSP103" s="224"/>
      <c r="NSQ103" s="224"/>
      <c r="NSR103" s="224"/>
      <c r="NSS103" s="223" t="s">
        <v>1344</v>
      </c>
      <c r="NST103" s="224"/>
      <c r="NSU103" s="224"/>
      <c r="NSV103" s="224"/>
      <c r="NSW103" s="224"/>
      <c r="NSX103" s="224"/>
      <c r="NSY103" s="224"/>
      <c r="NSZ103" s="224"/>
      <c r="NTA103" s="223" t="s">
        <v>1344</v>
      </c>
      <c r="NTB103" s="224"/>
      <c r="NTC103" s="224"/>
      <c r="NTD103" s="224"/>
      <c r="NTE103" s="224"/>
      <c r="NTF103" s="224"/>
      <c r="NTG103" s="224"/>
      <c r="NTH103" s="224"/>
      <c r="NTI103" s="223" t="s">
        <v>1344</v>
      </c>
      <c r="NTJ103" s="224"/>
      <c r="NTK103" s="224"/>
      <c r="NTL103" s="224"/>
      <c r="NTM103" s="224"/>
      <c r="NTN103" s="224"/>
      <c r="NTO103" s="224"/>
      <c r="NTP103" s="224"/>
      <c r="NTQ103" s="223" t="s">
        <v>1344</v>
      </c>
      <c r="NTR103" s="224"/>
      <c r="NTS103" s="224"/>
      <c r="NTT103" s="224"/>
      <c r="NTU103" s="224"/>
      <c r="NTV103" s="224"/>
      <c r="NTW103" s="224"/>
      <c r="NTX103" s="224"/>
      <c r="NTY103" s="223" t="s">
        <v>1344</v>
      </c>
      <c r="NTZ103" s="224"/>
      <c r="NUA103" s="224"/>
      <c r="NUB103" s="224"/>
      <c r="NUC103" s="224"/>
      <c r="NUD103" s="224"/>
      <c r="NUE103" s="224"/>
      <c r="NUF103" s="224"/>
      <c r="NUG103" s="223" t="s">
        <v>1344</v>
      </c>
      <c r="NUH103" s="224"/>
      <c r="NUI103" s="224"/>
      <c r="NUJ103" s="224"/>
      <c r="NUK103" s="224"/>
      <c r="NUL103" s="224"/>
      <c r="NUM103" s="224"/>
      <c r="NUN103" s="224"/>
      <c r="NUO103" s="223" t="s">
        <v>1344</v>
      </c>
      <c r="NUP103" s="224"/>
      <c r="NUQ103" s="224"/>
      <c r="NUR103" s="224"/>
      <c r="NUS103" s="224"/>
      <c r="NUT103" s="224"/>
      <c r="NUU103" s="224"/>
      <c r="NUV103" s="224"/>
      <c r="NUW103" s="223" t="s">
        <v>1344</v>
      </c>
      <c r="NUX103" s="224"/>
      <c r="NUY103" s="224"/>
      <c r="NUZ103" s="224"/>
      <c r="NVA103" s="224"/>
      <c r="NVB103" s="224"/>
      <c r="NVC103" s="224"/>
      <c r="NVD103" s="224"/>
      <c r="NVE103" s="223" t="s">
        <v>1344</v>
      </c>
      <c r="NVF103" s="224"/>
      <c r="NVG103" s="224"/>
      <c r="NVH103" s="224"/>
      <c r="NVI103" s="224"/>
      <c r="NVJ103" s="224"/>
      <c r="NVK103" s="224"/>
      <c r="NVL103" s="224"/>
      <c r="NVM103" s="223" t="s">
        <v>1344</v>
      </c>
      <c r="NVN103" s="224"/>
      <c r="NVO103" s="224"/>
      <c r="NVP103" s="224"/>
      <c r="NVQ103" s="224"/>
      <c r="NVR103" s="224"/>
      <c r="NVS103" s="224"/>
      <c r="NVT103" s="224"/>
      <c r="NVU103" s="223" t="s">
        <v>1344</v>
      </c>
      <c r="NVV103" s="224"/>
      <c r="NVW103" s="224"/>
      <c r="NVX103" s="224"/>
      <c r="NVY103" s="224"/>
      <c r="NVZ103" s="224"/>
      <c r="NWA103" s="224"/>
      <c r="NWB103" s="224"/>
      <c r="NWC103" s="223" t="s">
        <v>1344</v>
      </c>
      <c r="NWD103" s="224"/>
      <c r="NWE103" s="224"/>
      <c r="NWF103" s="224"/>
      <c r="NWG103" s="224"/>
      <c r="NWH103" s="224"/>
      <c r="NWI103" s="224"/>
      <c r="NWJ103" s="224"/>
      <c r="NWK103" s="223" t="s">
        <v>1344</v>
      </c>
      <c r="NWL103" s="224"/>
      <c r="NWM103" s="224"/>
      <c r="NWN103" s="224"/>
      <c r="NWO103" s="224"/>
      <c r="NWP103" s="224"/>
      <c r="NWQ103" s="224"/>
      <c r="NWR103" s="224"/>
      <c r="NWS103" s="223" t="s">
        <v>1344</v>
      </c>
      <c r="NWT103" s="224"/>
      <c r="NWU103" s="224"/>
      <c r="NWV103" s="224"/>
      <c r="NWW103" s="224"/>
      <c r="NWX103" s="224"/>
      <c r="NWY103" s="224"/>
      <c r="NWZ103" s="224"/>
      <c r="NXA103" s="223" t="s">
        <v>1344</v>
      </c>
      <c r="NXB103" s="224"/>
      <c r="NXC103" s="224"/>
      <c r="NXD103" s="224"/>
      <c r="NXE103" s="224"/>
      <c r="NXF103" s="224"/>
      <c r="NXG103" s="224"/>
      <c r="NXH103" s="224"/>
      <c r="NXI103" s="223" t="s">
        <v>1344</v>
      </c>
      <c r="NXJ103" s="224"/>
      <c r="NXK103" s="224"/>
      <c r="NXL103" s="224"/>
      <c r="NXM103" s="224"/>
      <c r="NXN103" s="224"/>
      <c r="NXO103" s="224"/>
      <c r="NXP103" s="224"/>
      <c r="NXQ103" s="223" t="s">
        <v>1344</v>
      </c>
      <c r="NXR103" s="224"/>
      <c r="NXS103" s="224"/>
      <c r="NXT103" s="224"/>
      <c r="NXU103" s="224"/>
      <c r="NXV103" s="224"/>
      <c r="NXW103" s="224"/>
      <c r="NXX103" s="224"/>
      <c r="NXY103" s="223" t="s">
        <v>1344</v>
      </c>
      <c r="NXZ103" s="224"/>
      <c r="NYA103" s="224"/>
      <c r="NYB103" s="224"/>
      <c r="NYC103" s="224"/>
      <c r="NYD103" s="224"/>
      <c r="NYE103" s="224"/>
      <c r="NYF103" s="224"/>
      <c r="NYG103" s="223" t="s">
        <v>1344</v>
      </c>
      <c r="NYH103" s="224"/>
      <c r="NYI103" s="224"/>
      <c r="NYJ103" s="224"/>
      <c r="NYK103" s="224"/>
      <c r="NYL103" s="224"/>
      <c r="NYM103" s="224"/>
      <c r="NYN103" s="224"/>
      <c r="NYO103" s="223" t="s">
        <v>1344</v>
      </c>
      <c r="NYP103" s="224"/>
      <c r="NYQ103" s="224"/>
      <c r="NYR103" s="224"/>
      <c r="NYS103" s="224"/>
      <c r="NYT103" s="224"/>
      <c r="NYU103" s="224"/>
      <c r="NYV103" s="224"/>
      <c r="NYW103" s="223" t="s">
        <v>1344</v>
      </c>
      <c r="NYX103" s="224"/>
      <c r="NYY103" s="224"/>
      <c r="NYZ103" s="224"/>
      <c r="NZA103" s="224"/>
      <c r="NZB103" s="224"/>
      <c r="NZC103" s="224"/>
      <c r="NZD103" s="224"/>
      <c r="NZE103" s="223" t="s">
        <v>1344</v>
      </c>
      <c r="NZF103" s="224"/>
      <c r="NZG103" s="224"/>
      <c r="NZH103" s="224"/>
      <c r="NZI103" s="224"/>
      <c r="NZJ103" s="224"/>
      <c r="NZK103" s="224"/>
      <c r="NZL103" s="224"/>
      <c r="NZM103" s="223" t="s">
        <v>1344</v>
      </c>
      <c r="NZN103" s="224"/>
      <c r="NZO103" s="224"/>
      <c r="NZP103" s="224"/>
      <c r="NZQ103" s="224"/>
      <c r="NZR103" s="224"/>
      <c r="NZS103" s="224"/>
      <c r="NZT103" s="224"/>
      <c r="NZU103" s="223" t="s">
        <v>1344</v>
      </c>
      <c r="NZV103" s="224"/>
      <c r="NZW103" s="224"/>
      <c r="NZX103" s="224"/>
      <c r="NZY103" s="224"/>
      <c r="NZZ103" s="224"/>
      <c r="OAA103" s="224"/>
      <c r="OAB103" s="224"/>
      <c r="OAC103" s="223" t="s">
        <v>1344</v>
      </c>
      <c r="OAD103" s="224"/>
      <c r="OAE103" s="224"/>
      <c r="OAF103" s="224"/>
      <c r="OAG103" s="224"/>
      <c r="OAH103" s="224"/>
      <c r="OAI103" s="224"/>
      <c r="OAJ103" s="224"/>
      <c r="OAK103" s="223" t="s">
        <v>1344</v>
      </c>
      <c r="OAL103" s="224"/>
      <c r="OAM103" s="224"/>
      <c r="OAN103" s="224"/>
      <c r="OAO103" s="224"/>
      <c r="OAP103" s="224"/>
      <c r="OAQ103" s="224"/>
      <c r="OAR103" s="224"/>
      <c r="OAS103" s="223" t="s">
        <v>1344</v>
      </c>
      <c r="OAT103" s="224"/>
      <c r="OAU103" s="224"/>
      <c r="OAV103" s="224"/>
      <c r="OAW103" s="224"/>
      <c r="OAX103" s="224"/>
      <c r="OAY103" s="224"/>
      <c r="OAZ103" s="224"/>
      <c r="OBA103" s="223" t="s">
        <v>1344</v>
      </c>
      <c r="OBB103" s="224"/>
      <c r="OBC103" s="224"/>
      <c r="OBD103" s="224"/>
      <c r="OBE103" s="224"/>
      <c r="OBF103" s="224"/>
      <c r="OBG103" s="224"/>
      <c r="OBH103" s="224"/>
      <c r="OBI103" s="223" t="s">
        <v>1344</v>
      </c>
      <c r="OBJ103" s="224"/>
      <c r="OBK103" s="224"/>
      <c r="OBL103" s="224"/>
      <c r="OBM103" s="224"/>
      <c r="OBN103" s="224"/>
      <c r="OBO103" s="224"/>
      <c r="OBP103" s="224"/>
      <c r="OBQ103" s="223" t="s">
        <v>1344</v>
      </c>
      <c r="OBR103" s="224"/>
      <c r="OBS103" s="224"/>
      <c r="OBT103" s="224"/>
      <c r="OBU103" s="224"/>
      <c r="OBV103" s="224"/>
      <c r="OBW103" s="224"/>
      <c r="OBX103" s="224"/>
      <c r="OBY103" s="223" t="s">
        <v>1344</v>
      </c>
      <c r="OBZ103" s="224"/>
      <c r="OCA103" s="224"/>
      <c r="OCB103" s="224"/>
      <c r="OCC103" s="224"/>
      <c r="OCD103" s="224"/>
      <c r="OCE103" s="224"/>
      <c r="OCF103" s="224"/>
      <c r="OCG103" s="223" t="s">
        <v>1344</v>
      </c>
      <c r="OCH103" s="224"/>
      <c r="OCI103" s="224"/>
      <c r="OCJ103" s="224"/>
      <c r="OCK103" s="224"/>
      <c r="OCL103" s="224"/>
      <c r="OCM103" s="224"/>
      <c r="OCN103" s="224"/>
      <c r="OCO103" s="223" t="s">
        <v>1344</v>
      </c>
      <c r="OCP103" s="224"/>
      <c r="OCQ103" s="224"/>
      <c r="OCR103" s="224"/>
      <c r="OCS103" s="224"/>
      <c r="OCT103" s="224"/>
      <c r="OCU103" s="224"/>
      <c r="OCV103" s="224"/>
      <c r="OCW103" s="223" t="s">
        <v>1344</v>
      </c>
      <c r="OCX103" s="224"/>
      <c r="OCY103" s="224"/>
      <c r="OCZ103" s="224"/>
      <c r="ODA103" s="224"/>
      <c r="ODB103" s="224"/>
      <c r="ODC103" s="224"/>
      <c r="ODD103" s="224"/>
      <c r="ODE103" s="223" t="s">
        <v>1344</v>
      </c>
      <c r="ODF103" s="224"/>
      <c r="ODG103" s="224"/>
      <c r="ODH103" s="224"/>
      <c r="ODI103" s="224"/>
      <c r="ODJ103" s="224"/>
      <c r="ODK103" s="224"/>
      <c r="ODL103" s="224"/>
      <c r="ODM103" s="223" t="s">
        <v>1344</v>
      </c>
      <c r="ODN103" s="224"/>
      <c r="ODO103" s="224"/>
      <c r="ODP103" s="224"/>
      <c r="ODQ103" s="224"/>
      <c r="ODR103" s="224"/>
      <c r="ODS103" s="224"/>
      <c r="ODT103" s="224"/>
      <c r="ODU103" s="223" t="s">
        <v>1344</v>
      </c>
      <c r="ODV103" s="224"/>
      <c r="ODW103" s="224"/>
      <c r="ODX103" s="224"/>
      <c r="ODY103" s="224"/>
      <c r="ODZ103" s="224"/>
      <c r="OEA103" s="224"/>
      <c r="OEB103" s="224"/>
      <c r="OEC103" s="223" t="s">
        <v>1344</v>
      </c>
      <c r="OED103" s="224"/>
      <c r="OEE103" s="224"/>
      <c r="OEF103" s="224"/>
      <c r="OEG103" s="224"/>
      <c r="OEH103" s="224"/>
      <c r="OEI103" s="224"/>
      <c r="OEJ103" s="224"/>
      <c r="OEK103" s="223" t="s">
        <v>1344</v>
      </c>
      <c r="OEL103" s="224"/>
      <c r="OEM103" s="224"/>
      <c r="OEN103" s="224"/>
      <c r="OEO103" s="224"/>
      <c r="OEP103" s="224"/>
      <c r="OEQ103" s="224"/>
      <c r="OER103" s="224"/>
      <c r="OES103" s="223" t="s">
        <v>1344</v>
      </c>
      <c r="OET103" s="224"/>
      <c r="OEU103" s="224"/>
      <c r="OEV103" s="224"/>
      <c r="OEW103" s="224"/>
      <c r="OEX103" s="224"/>
      <c r="OEY103" s="224"/>
      <c r="OEZ103" s="224"/>
      <c r="OFA103" s="223" t="s">
        <v>1344</v>
      </c>
      <c r="OFB103" s="224"/>
      <c r="OFC103" s="224"/>
      <c r="OFD103" s="224"/>
      <c r="OFE103" s="224"/>
      <c r="OFF103" s="224"/>
      <c r="OFG103" s="224"/>
      <c r="OFH103" s="224"/>
      <c r="OFI103" s="223" t="s">
        <v>1344</v>
      </c>
      <c r="OFJ103" s="224"/>
      <c r="OFK103" s="224"/>
      <c r="OFL103" s="224"/>
      <c r="OFM103" s="224"/>
      <c r="OFN103" s="224"/>
      <c r="OFO103" s="224"/>
      <c r="OFP103" s="224"/>
      <c r="OFQ103" s="223" t="s">
        <v>1344</v>
      </c>
      <c r="OFR103" s="224"/>
      <c r="OFS103" s="224"/>
      <c r="OFT103" s="224"/>
      <c r="OFU103" s="224"/>
      <c r="OFV103" s="224"/>
      <c r="OFW103" s="224"/>
      <c r="OFX103" s="224"/>
      <c r="OFY103" s="223" t="s">
        <v>1344</v>
      </c>
      <c r="OFZ103" s="224"/>
      <c r="OGA103" s="224"/>
      <c r="OGB103" s="224"/>
      <c r="OGC103" s="224"/>
      <c r="OGD103" s="224"/>
      <c r="OGE103" s="224"/>
      <c r="OGF103" s="224"/>
      <c r="OGG103" s="223" t="s">
        <v>1344</v>
      </c>
      <c r="OGH103" s="224"/>
      <c r="OGI103" s="224"/>
      <c r="OGJ103" s="224"/>
      <c r="OGK103" s="224"/>
      <c r="OGL103" s="224"/>
      <c r="OGM103" s="224"/>
      <c r="OGN103" s="224"/>
      <c r="OGO103" s="223" t="s">
        <v>1344</v>
      </c>
      <c r="OGP103" s="224"/>
      <c r="OGQ103" s="224"/>
      <c r="OGR103" s="224"/>
      <c r="OGS103" s="224"/>
      <c r="OGT103" s="224"/>
      <c r="OGU103" s="224"/>
      <c r="OGV103" s="224"/>
      <c r="OGW103" s="223" t="s">
        <v>1344</v>
      </c>
      <c r="OGX103" s="224"/>
      <c r="OGY103" s="224"/>
      <c r="OGZ103" s="224"/>
      <c r="OHA103" s="224"/>
      <c r="OHB103" s="224"/>
      <c r="OHC103" s="224"/>
      <c r="OHD103" s="224"/>
      <c r="OHE103" s="223" t="s">
        <v>1344</v>
      </c>
      <c r="OHF103" s="224"/>
      <c r="OHG103" s="224"/>
      <c r="OHH103" s="224"/>
      <c r="OHI103" s="224"/>
      <c r="OHJ103" s="224"/>
      <c r="OHK103" s="224"/>
      <c r="OHL103" s="224"/>
      <c r="OHM103" s="223" t="s">
        <v>1344</v>
      </c>
      <c r="OHN103" s="224"/>
      <c r="OHO103" s="224"/>
      <c r="OHP103" s="224"/>
      <c r="OHQ103" s="224"/>
      <c r="OHR103" s="224"/>
      <c r="OHS103" s="224"/>
      <c r="OHT103" s="224"/>
      <c r="OHU103" s="223" t="s">
        <v>1344</v>
      </c>
      <c r="OHV103" s="224"/>
      <c r="OHW103" s="224"/>
      <c r="OHX103" s="224"/>
      <c r="OHY103" s="224"/>
      <c r="OHZ103" s="224"/>
      <c r="OIA103" s="224"/>
      <c r="OIB103" s="224"/>
      <c r="OIC103" s="223" t="s">
        <v>1344</v>
      </c>
      <c r="OID103" s="224"/>
      <c r="OIE103" s="224"/>
      <c r="OIF103" s="224"/>
      <c r="OIG103" s="224"/>
      <c r="OIH103" s="224"/>
      <c r="OII103" s="224"/>
      <c r="OIJ103" s="224"/>
      <c r="OIK103" s="223" t="s">
        <v>1344</v>
      </c>
      <c r="OIL103" s="224"/>
      <c r="OIM103" s="224"/>
      <c r="OIN103" s="224"/>
      <c r="OIO103" s="224"/>
      <c r="OIP103" s="224"/>
      <c r="OIQ103" s="224"/>
      <c r="OIR103" s="224"/>
      <c r="OIS103" s="223" t="s">
        <v>1344</v>
      </c>
      <c r="OIT103" s="224"/>
      <c r="OIU103" s="224"/>
      <c r="OIV103" s="224"/>
      <c r="OIW103" s="224"/>
      <c r="OIX103" s="224"/>
      <c r="OIY103" s="224"/>
      <c r="OIZ103" s="224"/>
      <c r="OJA103" s="223" t="s">
        <v>1344</v>
      </c>
      <c r="OJB103" s="224"/>
      <c r="OJC103" s="224"/>
      <c r="OJD103" s="224"/>
      <c r="OJE103" s="224"/>
      <c r="OJF103" s="224"/>
      <c r="OJG103" s="224"/>
      <c r="OJH103" s="224"/>
      <c r="OJI103" s="223" t="s">
        <v>1344</v>
      </c>
      <c r="OJJ103" s="224"/>
      <c r="OJK103" s="224"/>
      <c r="OJL103" s="224"/>
      <c r="OJM103" s="224"/>
      <c r="OJN103" s="224"/>
      <c r="OJO103" s="224"/>
      <c r="OJP103" s="224"/>
      <c r="OJQ103" s="223" t="s">
        <v>1344</v>
      </c>
      <c r="OJR103" s="224"/>
      <c r="OJS103" s="224"/>
      <c r="OJT103" s="224"/>
      <c r="OJU103" s="224"/>
      <c r="OJV103" s="224"/>
      <c r="OJW103" s="224"/>
      <c r="OJX103" s="224"/>
      <c r="OJY103" s="223" t="s">
        <v>1344</v>
      </c>
      <c r="OJZ103" s="224"/>
      <c r="OKA103" s="224"/>
      <c r="OKB103" s="224"/>
      <c r="OKC103" s="224"/>
      <c r="OKD103" s="224"/>
      <c r="OKE103" s="224"/>
      <c r="OKF103" s="224"/>
      <c r="OKG103" s="223" t="s">
        <v>1344</v>
      </c>
      <c r="OKH103" s="224"/>
      <c r="OKI103" s="224"/>
      <c r="OKJ103" s="224"/>
      <c r="OKK103" s="224"/>
      <c r="OKL103" s="224"/>
      <c r="OKM103" s="224"/>
      <c r="OKN103" s="224"/>
      <c r="OKO103" s="223" t="s">
        <v>1344</v>
      </c>
      <c r="OKP103" s="224"/>
      <c r="OKQ103" s="224"/>
      <c r="OKR103" s="224"/>
      <c r="OKS103" s="224"/>
      <c r="OKT103" s="224"/>
      <c r="OKU103" s="224"/>
      <c r="OKV103" s="224"/>
      <c r="OKW103" s="223" t="s">
        <v>1344</v>
      </c>
      <c r="OKX103" s="224"/>
      <c r="OKY103" s="224"/>
      <c r="OKZ103" s="224"/>
      <c r="OLA103" s="224"/>
      <c r="OLB103" s="224"/>
      <c r="OLC103" s="224"/>
      <c r="OLD103" s="224"/>
      <c r="OLE103" s="223" t="s">
        <v>1344</v>
      </c>
      <c r="OLF103" s="224"/>
      <c r="OLG103" s="224"/>
      <c r="OLH103" s="224"/>
      <c r="OLI103" s="224"/>
      <c r="OLJ103" s="224"/>
      <c r="OLK103" s="224"/>
      <c r="OLL103" s="224"/>
      <c r="OLM103" s="223" t="s">
        <v>1344</v>
      </c>
      <c r="OLN103" s="224"/>
      <c r="OLO103" s="224"/>
      <c r="OLP103" s="224"/>
      <c r="OLQ103" s="224"/>
      <c r="OLR103" s="224"/>
      <c r="OLS103" s="224"/>
      <c r="OLT103" s="224"/>
      <c r="OLU103" s="223" t="s">
        <v>1344</v>
      </c>
      <c r="OLV103" s="224"/>
      <c r="OLW103" s="224"/>
      <c r="OLX103" s="224"/>
      <c r="OLY103" s="224"/>
      <c r="OLZ103" s="224"/>
      <c r="OMA103" s="224"/>
      <c r="OMB103" s="224"/>
      <c r="OMC103" s="223" t="s">
        <v>1344</v>
      </c>
      <c r="OMD103" s="224"/>
      <c r="OME103" s="224"/>
      <c r="OMF103" s="224"/>
      <c r="OMG103" s="224"/>
      <c r="OMH103" s="224"/>
      <c r="OMI103" s="224"/>
      <c r="OMJ103" s="224"/>
      <c r="OMK103" s="223" t="s">
        <v>1344</v>
      </c>
      <c r="OML103" s="224"/>
      <c r="OMM103" s="224"/>
      <c r="OMN103" s="224"/>
      <c r="OMO103" s="224"/>
      <c r="OMP103" s="224"/>
      <c r="OMQ103" s="224"/>
      <c r="OMR103" s="224"/>
      <c r="OMS103" s="223" t="s">
        <v>1344</v>
      </c>
      <c r="OMT103" s="224"/>
      <c r="OMU103" s="224"/>
      <c r="OMV103" s="224"/>
      <c r="OMW103" s="224"/>
      <c r="OMX103" s="224"/>
      <c r="OMY103" s="224"/>
      <c r="OMZ103" s="224"/>
      <c r="ONA103" s="223" t="s">
        <v>1344</v>
      </c>
      <c r="ONB103" s="224"/>
      <c r="ONC103" s="224"/>
      <c r="OND103" s="224"/>
      <c r="ONE103" s="224"/>
      <c r="ONF103" s="224"/>
      <c r="ONG103" s="224"/>
      <c r="ONH103" s="224"/>
      <c r="ONI103" s="223" t="s">
        <v>1344</v>
      </c>
      <c r="ONJ103" s="224"/>
      <c r="ONK103" s="224"/>
      <c r="ONL103" s="224"/>
      <c r="ONM103" s="224"/>
      <c r="ONN103" s="224"/>
      <c r="ONO103" s="224"/>
      <c r="ONP103" s="224"/>
      <c r="ONQ103" s="223" t="s">
        <v>1344</v>
      </c>
      <c r="ONR103" s="224"/>
      <c r="ONS103" s="224"/>
      <c r="ONT103" s="224"/>
      <c r="ONU103" s="224"/>
      <c r="ONV103" s="224"/>
      <c r="ONW103" s="224"/>
      <c r="ONX103" s="224"/>
      <c r="ONY103" s="223" t="s">
        <v>1344</v>
      </c>
      <c r="ONZ103" s="224"/>
      <c r="OOA103" s="224"/>
      <c r="OOB103" s="224"/>
      <c r="OOC103" s="224"/>
      <c r="OOD103" s="224"/>
      <c r="OOE103" s="224"/>
      <c r="OOF103" s="224"/>
      <c r="OOG103" s="223" t="s">
        <v>1344</v>
      </c>
      <c r="OOH103" s="224"/>
      <c r="OOI103" s="224"/>
      <c r="OOJ103" s="224"/>
      <c r="OOK103" s="224"/>
      <c r="OOL103" s="224"/>
      <c r="OOM103" s="224"/>
      <c r="OON103" s="224"/>
      <c r="OOO103" s="223" t="s">
        <v>1344</v>
      </c>
      <c r="OOP103" s="224"/>
      <c r="OOQ103" s="224"/>
      <c r="OOR103" s="224"/>
      <c r="OOS103" s="224"/>
      <c r="OOT103" s="224"/>
      <c r="OOU103" s="224"/>
      <c r="OOV103" s="224"/>
      <c r="OOW103" s="223" t="s">
        <v>1344</v>
      </c>
      <c r="OOX103" s="224"/>
      <c r="OOY103" s="224"/>
      <c r="OOZ103" s="224"/>
      <c r="OPA103" s="224"/>
      <c r="OPB103" s="224"/>
      <c r="OPC103" s="224"/>
      <c r="OPD103" s="224"/>
      <c r="OPE103" s="223" t="s">
        <v>1344</v>
      </c>
      <c r="OPF103" s="224"/>
      <c r="OPG103" s="224"/>
      <c r="OPH103" s="224"/>
      <c r="OPI103" s="224"/>
      <c r="OPJ103" s="224"/>
      <c r="OPK103" s="224"/>
      <c r="OPL103" s="224"/>
      <c r="OPM103" s="223" t="s">
        <v>1344</v>
      </c>
      <c r="OPN103" s="224"/>
      <c r="OPO103" s="224"/>
      <c r="OPP103" s="224"/>
      <c r="OPQ103" s="224"/>
      <c r="OPR103" s="224"/>
      <c r="OPS103" s="224"/>
      <c r="OPT103" s="224"/>
      <c r="OPU103" s="223" t="s">
        <v>1344</v>
      </c>
      <c r="OPV103" s="224"/>
      <c r="OPW103" s="224"/>
      <c r="OPX103" s="224"/>
      <c r="OPY103" s="224"/>
      <c r="OPZ103" s="224"/>
      <c r="OQA103" s="224"/>
      <c r="OQB103" s="224"/>
      <c r="OQC103" s="223" t="s">
        <v>1344</v>
      </c>
      <c r="OQD103" s="224"/>
      <c r="OQE103" s="224"/>
      <c r="OQF103" s="224"/>
      <c r="OQG103" s="224"/>
      <c r="OQH103" s="224"/>
      <c r="OQI103" s="224"/>
      <c r="OQJ103" s="224"/>
      <c r="OQK103" s="223" t="s">
        <v>1344</v>
      </c>
      <c r="OQL103" s="224"/>
      <c r="OQM103" s="224"/>
      <c r="OQN103" s="224"/>
      <c r="OQO103" s="224"/>
      <c r="OQP103" s="224"/>
      <c r="OQQ103" s="224"/>
      <c r="OQR103" s="224"/>
      <c r="OQS103" s="223" t="s">
        <v>1344</v>
      </c>
      <c r="OQT103" s="224"/>
      <c r="OQU103" s="224"/>
      <c r="OQV103" s="224"/>
      <c r="OQW103" s="224"/>
      <c r="OQX103" s="224"/>
      <c r="OQY103" s="224"/>
      <c r="OQZ103" s="224"/>
      <c r="ORA103" s="223" t="s">
        <v>1344</v>
      </c>
      <c r="ORB103" s="224"/>
      <c r="ORC103" s="224"/>
      <c r="ORD103" s="224"/>
      <c r="ORE103" s="224"/>
      <c r="ORF103" s="224"/>
      <c r="ORG103" s="224"/>
      <c r="ORH103" s="224"/>
      <c r="ORI103" s="223" t="s">
        <v>1344</v>
      </c>
      <c r="ORJ103" s="224"/>
      <c r="ORK103" s="224"/>
      <c r="ORL103" s="224"/>
      <c r="ORM103" s="224"/>
      <c r="ORN103" s="224"/>
      <c r="ORO103" s="224"/>
      <c r="ORP103" s="224"/>
      <c r="ORQ103" s="223" t="s">
        <v>1344</v>
      </c>
      <c r="ORR103" s="224"/>
      <c r="ORS103" s="224"/>
      <c r="ORT103" s="224"/>
      <c r="ORU103" s="224"/>
      <c r="ORV103" s="224"/>
      <c r="ORW103" s="224"/>
      <c r="ORX103" s="224"/>
      <c r="ORY103" s="223" t="s">
        <v>1344</v>
      </c>
      <c r="ORZ103" s="224"/>
      <c r="OSA103" s="224"/>
      <c r="OSB103" s="224"/>
      <c r="OSC103" s="224"/>
      <c r="OSD103" s="224"/>
      <c r="OSE103" s="224"/>
      <c r="OSF103" s="224"/>
      <c r="OSG103" s="223" t="s">
        <v>1344</v>
      </c>
      <c r="OSH103" s="224"/>
      <c r="OSI103" s="224"/>
      <c r="OSJ103" s="224"/>
      <c r="OSK103" s="224"/>
      <c r="OSL103" s="224"/>
      <c r="OSM103" s="224"/>
      <c r="OSN103" s="224"/>
      <c r="OSO103" s="223" t="s">
        <v>1344</v>
      </c>
      <c r="OSP103" s="224"/>
      <c r="OSQ103" s="224"/>
      <c r="OSR103" s="224"/>
      <c r="OSS103" s="224"/>
      <c r="OST103" s="224"/>
      <c r="OSU103" s="224"/>
      <c r="OSV103" s="224"/>
      <c r="OSW103" s="223" t="s">
        <v>1344</v>
      </c>
      <c r="OSX103" s="224"/>
      <c r="OSY103" s="224"/>
      <c r="OSZ103" s="224"/>
      <c r="OTA103" s="224"/>
      <c r="OTB103" s="224"/>
      <c r="OTC103" s="224"/>
      <c r="OTD103" s="224"/>
      <c r="OTE103" s="223" t="s">
        <v>1344</v>
      </c>
      <c r="OTF103" s="224"/>
      <c r="OTG103" s="224"/>
      <c r="OTH103" s="224"/>
      <c r="OTI103" s="224"/>
      <c r="OTJ103" s="224"/>
      <c r="OTK103" s="224"/>
      <c r="OTL103" s="224"/>
      <c r="OTM103" s="223" t="s">
        <v>1344</v>
      </c>
      <c r="OTN103" s="224"/>
      <c r="OTO103" s="224"/>
      <c r="OTP103" s="224"/>
      <c r="OTQ103" s="224"/>
      <c r="OTR103" s="224"/>
      <c r="OTS103" s="224"/>
      <c r="OTT103" s="224"/>
      <c r="OTU103" s="223" t="s">
        <v>1344</v>
      </c>
      <c r="OTV103" s="224"/>
      <c r="OTW103" s="224"/>
      <c r="OTX103" s="224"/>
      <c r="OTY103" s="224"/>
      <c r="OTZ103" s="224"/>
      <c r="OUA103" s="224"/>
      <c r="OUB103" s="224"/>
      <c r="OUC103" s="223" t="s">
        <v>1344</v>
      </c>
      <c r="OUD103" s="224"/>
      <c r="OUE103" s="224"/>
      <c r="OUF103" s="224"/>
      <c r="OUG103" s="224"/>
      <c r="OUH103" s="224"/>
      <c r="OUI103" s="224"/>
      <c r="OUJ103" s="224"/>
      <c r="OUK103" s="223" t="s">
        <v>1344</v>
      </c>
      <c r="OUL103" s="224"/>
      <c r="OUM103" s="224"/>
      <c r="OUN103" s="224"/>
      <c r="OUO103" s="224"/>
      <c r="OUP103" s="224"/>
      <c r="OUQ103" s="224"/>
      <c r="OUR103" s="224"/>
      <c r="OUS103" s="223" t="s">
        <v>1344</v>
      </c>
      <c r="OUT103" s="224"/>
      <c r="OUU103" s="224"/>
      <c r="OUV103" s="224"/>
      <c r="OUW103" s="224"/>
      <c r="OUX103" s="224"/>
      <c r="OUY103" s="224"/>
      <c r="OUZ103" s="224"/>
      <c r="OVA103" s="223" t="s">
        <v>1344</v>
      </c>
      <c r="OVB103" s="224"/>
      <c r="OVC103" s="224"/>
      <c r="OVD103" s="224"/>
      <c r="OVE103" s="224"/>
      <c r="OVF103" s="224"/>
      <c r="OVG103" s="224"/>
      <c r="OVH103" s="224"/>
      <c r="OVI103" s="223" t="s">
        <v>1344</v>
      </c>
      <c r="OVJ103" s="224"/>
      <c r="OVK103" s="224"/>
      <c r="OVL103" s="224"/>
      <c r="OVM103" s="224"/>
      <c r="OVN103" s="224"/>
      <c r="OVO103" s="224"/>
      <c r="OVP103" s="224"/>
      <c r="OVQ103" s="223" t="s">
        <v>1344</v>
      </c>
      <c r="OVR103" s="224"/>
      <c r="OVS103" s="224"/>
      <c r="OVT103" s="224"/>
      <c r="OVU103" s="224"/>
      <c r="OVV103" s="224"/>
      <c r="OVW103" s="224"/>
      <c r="OVX103" s="224"/>
      <c r="OVY103" s="223" t="s">
        <v>1344</v>
      </c>
      <c r="OVZ103" s="224"/>
      <c r="OWA103" s="224"/>
      <c r="OWB103" s="224"/>
      <c r="OWC103" s="224"/>
      <c r="OWD103" s="224"/>
      <c r="OWE103" s="224"/>
      <c r="OWF103" s="224"/>
      <c r="OWG103" s="223" t="s">
        <v>1344</v>
      </c>
      <c r="OWH103" s="224"/>
      <c r="OWI103" s="224"/>
      <c r="OWJ103" s="224"/>
      <c r="OWK103" s="224"/>
      <c r="OWL103" s="224"/>
      <c r="OWM103" s="224"/>
      <c r="OWN103" s="224"/>
      <c r="OWO103" s="223" t="s">
        <v>1344</v>
      </c>
      <c r="OWP103" s="224"/>
      <c r="OWQ103" s="224"/>
      <c r="OWR103" s="224"/>
      <c r="OWS103" s="224"/>
      <c r="OWT103" s="224"/>
      <c r="OWU103" s="224"/>
      <c r="OWV103" s="224"/>
      <c r="OWW103" s="223" t="s">
        <v>1344</v>
      </c>
      <c r="OWX103" s="224"/>
      <c r="OWY103" s="224"/>
      <c r="OWZ103" s="224"/>
      <c r="OXA103" s="224"/>
      <c r="OXB103" s="224"/>
      <c r="OXC103" s="224"/>
      <c r="OXD103" s="224"/>
      <c r="OXE103" s="223" t="s">
        <v>1344</v>
      </c>
      <c r="OXF103" s="224"/>
      <c r="OXG103" s="224"/>
      <c r="OXH103" s="224"/>
      <c r="OXI103" s="224"/>
      <c r="OXJ103" s="224"/>
      <c r="OXK103" s="224"/>
      <c r="OXL103" s="224"/>
      <c r="OXM103" s="223" t="s">
        <v>1344</v>
      </c>
      <c r="OXN103" s="224"/>
      <c r="OXO103" s="224"/>
      <c r="OXP103" s="224"/>
      <c r="OXQ103" s="224"/>
      <c r="OXR103" s="224"/>
      <c r="OXS103" s="224"/>
      <c r="OXT103" s="224"/>
      <c r="OXU103" s="223" t="s">
        <v>1344</v>
      </c>
      <c r="OXV103" s="224"/>
      <c r="OXW103" s="224"/>
      <c r="OXX103" s="224"/>
      <c r="OXY103" s="224"/>
      <c r="OXZ103" s="224"/>
      <c r="OYA103" s="224"/>
      <c r="OYB103" s="224"/>
      <c r="OYC103" s="223" t="s">
        <v>1344</v>
      </c>
      <c r="OYD103" s="224"/>
      <c r="OYE103" s="224"/>
      <c r="OYF103" s="224"/>
      <c r="OYG103" s="224"/>
      <c r="OYH103" s="224"/>
      <c r="OYI103" s="224"/>
      <c r="OYJ103" s="224"/>
      <c r="OYK103" s="223" t="s">
        <v>1344</v>
      </c>
      <c r="OYL103" s="224"/>
      <c r="OYM103" s="224"/>
      <c r="OYN103" s="224"/>
      <c r="OYO103" s="224"/>
      <c r="OYP103" s="224"/>
      <c r="OYQ103" s="224"/>
      <c r="OYR103" s="224"/>
      <c r="OYS103" s="223" t="s">
        <v>1344</v>
      </c>
      <c r="OYT103" s="224"/>
      <c r="OYU103" s="224"/>
      <c r="OYV103" s="224"/>
      <c r="OYW103" s="224"/>
      <c r="OYX103" s="224"/>
      <c r="OYY103" s="224"/>
      <c r="OYZ103" s="224"/>
      <c r="OZA103" s="223" t="s">
        <v>1344</v>
      </c>
      <c r="OZB103" s="224"/>
      <c r="OZC103" s="224"/>
      <c r="OZD103" s="224"/>
      <c r="OZE103" s="224"/>
      <c r="OZF103" s="224"/>
      <c r="OZG103" s="224"/>
      <c r="OZH103" s="224"/>
      <c r="OZI103" s="223" t="s">
        <v>1344</v>
      </c>
      <c r="OZJ103" s="224"/>
      <c r="OZK103" s="224"/>
      <c r="OZL103" s="224"/>
      <c r="OZM103" s="224"/>
      <c r="OZN103" s="224"/>
      <c r="OZO103" s="224"/>
      <c r="OZP103" s="224"/>
      <c r="OZQ103" s="223" t="s">
        <v>1344</v>
      </c>
      <c r="OZR103" s="224"/>
      <c r="OZS103" s="224"/>
      <c r="OZT103" s="224"/>
      <c r="OZU103" s="224"/>
      <c r="OZV103" s="224"/>
      <c r="OZW103" s="224"/>
      <c r="OZX103" s="224"/>
      <c r="OZY103" s="223" t="s">
        <v>1344</v>
      </c>
      <c r="OZZ103" s="224"/>
      <c r="PAA103" s="224"/>
      <c r="PAB103" s="224"/>
      <c r="PAC103" s="224"/>
      <c r="PAD103" s="224"/>
      <c r="PAE103" s="224"/>
      <c r="PAF103" s="224"/>
      <c r="PAG103" s="223" t="s">
        <v>1344</v>
      </c>
      <c r="PAH103" s="224"/>
      <c r="PAI103" s="224"/>
      <c r="PAJ103" s="224"/>
      <c r="PAK103" s="224"/>
      <c r="PAL103" s="224"/>
      <c r="PAM103" s="224"/>
      <c r="PAN103" s="224"/>
      <c r="PAO103" s="223" t="s">
        <v>1344</v>
      </c>
      <c r="PAP103" s="224"/>
      <c r="PAQ103" s="224"/>
      <c r="PAR103" s="224"/>
      <c r="PAS103" s="224"/>
      <c r="PAT103" s="224"/>
      <c r="PAU103" s="224"/>
      <c r="PAV103" s="224"/>
      <c r="PAW103" s="223" t="s">
        <v>1344</v>
      </c>
      <c r="PAX103" s="224"/>
      <c r="PAY103" s="224"/>
      <c r="PAZ103" s="224"/>
      <c r="PBA103" s="224"/>
      <c r="PBB103" s="224"/>
      <c r="PBC103" s="224"/>
      <c r="PBD103" s="224"/>
      <c r="PBE103" s="223" t="s">
        <v>1344</v>
      </c>
      <c r="PBF103" s="224"/>
      <c r="PBG103" s="224"/>
      <c r="PBH103" s="224"/>
      <c r="PBI103" s="224"/>
      <c r="PBJ103" s="224"/>
      <c r="PBK103" s="224"/>
      <c r="PBL103" s="224"/>
      <c r="PBM103" s="223" t="s">
        <v>1344</v>
      </c>
      <c r="PBN103" s="224"/>
      <c r="PBO103" s="224"/>
      <c r="PBP103" s="224"/>
      <c r="PBQ103" s="224"/>
      <c r="PBR103" s="224"/>
      <c r="PBS103" s="224"/>
      <c r="PBT103" s="224"/>
      <c r="PBU103" s="223" t="s">
        <v>1344</v>
      </c>
      <c r="PBV103" s="224"/>
      <c r="PBW103" s="224"/>
      <c r="PBX103" s="224"/>
      <c r="PBY103" s="224"/>
      <c r="PBZ103" s="224"/>
      <c r="PCA103" s="224"/>
      <c r="PCB103" s="224"/>
      <c r="PCC103" s="223" t="s">
        <v>1344</v>
      </c>
      <c r="PCD103" s="224"/>
      <c r="PCE103" s="224"/>
      <c r="PCF103" s="224"/>
      <c r="PCG103" s="224"/>
      <c r="PCH103" s="224"/>
      <c r="PCI103" s="224"/>
      <c r="PCJ103" s="224"/>
      <c r="PCK103" s="223" t="s">
        <v>1344</v>
      </c>
      <c r="PCL103" s="224"/>
      <c r="PCM103" s="224"/>
      <c r="PCN103" s="224"/>
      <c r="PCO103" s="224"/>
      <c r="PCP103" s="224"/>
      <c r="PCQ103" s="224"/>
      <c r="PCR103" s="224"/>
      <c r="PCS103" s="223" t="s">
        <v>1344</v>
      </c>
      <c r="PCT103" s="224"/>
      <c r="PCU103" s="224"/>
      <c r="PCV103" s="224"/>
      <c r="PCW103" s="224"/>
      <c r="PCX103" s="224"/>
      <c r="PCY103" s="224"/>
      <c r="PCZ103" s="224"/>
      <c r="PDA103" s="223" t="s">
        <v>1344</v>
      </c>
      <c r="PDB103" s="224"/>
      <c r="PDC103" s="224"/>
      <c r="PDD103" s="224"/>
      <c r="PDE103" s="224"/>
      <c r="PDF103" s="224"/>
      <c r="PDG103" s="224"/>
      <c r="PDH103" s="224"/>
      <c r="PDI103" s="223" t="s">
        <v>1344</v>
      </c>
      <c r="PDJ103" s="224"/>
      <c r="PDK103" s="224"/>
      <c r="PDL103" s="224"/>
      <c r="PDM103" s="224"/>
      <c r="PDN103" s="224"/>
      <c r="PDO103" s="224"/>
      <c r="PDP103" s="224"/>
      <c r="PDQ103" s="223" t="s">
        <v>1344</v>
      </c>
      <c r="PDR103" s="224"/>
      <c r="PDS103" s="224"/>
      <c r="PDT103" s="224"/>
      <c r="PDU103" s="224"/>
      <c r="PDV103" s="224"/>
      <c r="PDW103" s="224"/>
      <c r="PDX103" s="224"/>
      <c r="PDY103" s="223" t="s">
        <v>1344</v>
      </c>
      <c r="PDZ103" s="224"/>
      <c r="PEA103" s="224"/>
      <c r="PEB103" s="224"/>
      <c r="PEC103" s="224"/>
      <c r="PED103" s="224"/>
      <c r="PEE103" s="224"/>
      <c r="PEF103" s="224"/>
      <c r="PEG103" s="223" t="s">
        <v>1344</v>
      </c>
      <c r="PEH103" s="224"/>
      <c r="PEI103" s="224"/>
      <c r="PEJ103" s="224"/>
      <c r="PEK103" s="224"/>
      <c r="PEL103" s="224"/>
      <c r="PEM103" s="224"/>
      <c r="PEN103" s="224"/>
      <c r="PEO103" s="223" t="s">
        <v>1344</v>
      </c>
      <c r="PEP103" s="224"/>
      <c r="PEQ103" s="224"/>
      <c r="PER103" s="224"/>
      <c r="PES103" s="224"/>
      <c r="PET103" s="224"/>
      <c r="PEU103" s="224"/>
      <c r="PEV103" s="224"/>
      <c r="PEW103" s="223" t="s">
        <v>1344</v>
      </c>
      <c r="PEX103" s="224"/>
      <c r="PEY103" s="224"/>
      <c r="PEZ103" s="224"/>
      <c r="PFA103" s="224"/>
      <c r="PFB103" s="224"/>
      <c r="PFC103" s="224"/>
      <c r="PFD103" s="224"/>
      <c r="PFE103" s="223" t="s">
        <v>1344</v>
      </c>
      <c r="PFF103" s="224"/>
      <c r="PFG103" s="224"/>
      <c r="PFH103" s="224"/>
      <c r="PFI103" s="224"/>
      <c r="PFJ103" s="224"/>
      <c r="PFK103" s="224"/>
      <c r="PFL103" s="224"/>
      <c r="PFM103" s="223" t="s">
        <v>1344</v>
      </c>
      <c r="PFN103" s="224"/>
      <c r="PFO103" s="224"/>
      <c r="PFP103" s="224"/>
      <c r="PFQ103" s="224"/>
      <c r="PFR103" s="224"/>
      <c r="PFS103" s="224"/>
      <c r="PFT103" s="224"/>
      <c r="PFU103" s="223" t="s">
        <v>1344</v>
      </c>
      <c r="PFV103" s="224"/>
      <c r="PFW103" s="224"/>
      <c r="PFX103" s="224"/>
      <c r="PFY103" s="224"/>
      <c r="PFZ103" s="224"/>
      <c r="PGA103" s="224"/>
      <c r="PGB103" s="224"/>
      <c r="PGC103" s="223" t="s">
        <v>1344</v>
      </c>
      <c r="PGD103" s="224"/>
      <c r="PGE103" s="224"/>
      <c r="PGF103" s="224"/>
      <c r="PGG103" s="224"/>
      <c r="PGH103" s="224"/>
      <c r="PGI103" s="224"/>
      <c r="PGJ103" s="224"/>
      <c r="PGK103" s="223" t="s">
        <v>1344</v>
      </c>
      <c r="PGL103" s="224"/>
      <c r="PGM103" s="224"/>
      <c r="PGN103" s="224"/>
      <c r="PGO103" s="224"/>
      <c r="PGP103" s="224"/>
      <c r="PGQ103" s="224"/>
      <c r="PGR103" s="224"/>
      <c r="PGS103" s="223" t="s">
        <v>1344</v>
      </c>
      <c r="PGT103" s="224"/>
      <c r="PGU103" s="224"/>
      <c r="PGV103" s="224"/>
      <c r="PGW103" s="224"/>
      <c r="PGX103" s="224"/>
      <c r="PGY103" s="224"/>
      <c r="PGZ103" s="224"/>
      <c r="PHA103" s="223" t="s">
        <v>1344</v>
      </c>
      <c r="PHB103" s="224"/>
      <c r="PHC103" s="224"/>
      <c r="PHD103" s="224"/>
      <c r="PHE103" s="224"/>
      <c r="PHF103" s="224"/>
      <c r="PHG103" s="224"/>
      <c r="PHH103" s="224"/>
      <c r="PHI103" s="223" t="s">
        <v>1344</v>
      </c>
      <c r="PHJ103" s="224"/>
      <c r="PHK103" s="224"/>
      <c r="PHL103" s="224"/>
      <c r="PHM103" s="224"/>
      <c r="PHN103" s="224"/>
      <c r="PHO103" s="224"/>
      <c r="PHP103" s="224"/>
      <c r="PHQ103" s="223" t="s">
        <v>1344</v>
      </c>
      <c r="PHR103" s="224"/>
      <c r="PHS103" s="224"/>
      <c r="PHT103" s="224"/>
      <c r="PHU103" s="224"/>
      <c r="PHV103" s="224"/>
      <c r="PHW103" s="224"/>
      <c r="PHX103" s="224"/>
      <c r="PHY103" s="223" t="s">
        <v>1344</v>
      </c>
      <c r="PHZ103" s="224"/>
      <c r="PIA103" s="224"/>
      <c r="PIB103" s="224"/>
      <c r="PIC103" s="224"/>
      <c r="PID103" s="224"/>
      <c r="PIE103" s="224"/>
      <c r="PIF103" s="224"/>
      <c r="PIG103" s="223" t="s">
        <v>1344</v>
      </c>
      <c r="PIH103" s="224"/>
      <c r="PII103" s="224"/>
      <c r="PIJ103" s="224"/>
      <c r="PIK103" s="224"/>
      <c r="PIL103" s="224"/>
      <c r="PIM103" s="224"/>
      <c r="PIN103" s="224"/>
      <c r="PIO103" s="223" t="s">
        <v>1344</v>
      </c>
      <c r="PIP103" s="224"/>
      <c r="PIQ103" s="224"/>
      <c r="PIR103" s="224"/>
      <c r="PIS103" s="224"/>
      <c r="PIT103" s="224"/>
      <c r="PIU103" s="224"/>
      <c r="PIV103" s="224"/>
      <c r="PIW103" s="223" t="s">
        <v>1344</v>
      </c>
      <c r="PIX103" s="224"/>
      <c r="PIY103" s="224"/>
      <c r="PIZ103" s="224"/>
      <c r="PJA103" s="224"/>
      <c r="PJB103" s="224"/>
      <c r="PJC103" s="224"/>
      <c r="PJD103" s="224"/>
      <c r="PJE103" s="223" t="s">
        <v>1344</v>
      </c>
      <c r="PJF103" s="224"/>
      <c r="PJG103" s="224"/>
      <c r="PJH103" s="224"/>
      <c r="PJI103" s="224"/>
      <c r="PJJ103" s="224"/>
      <c r="PJK103" s="224"/>
      <c r="PJL103" s="224"/>
      <c r="PJM103" s="223" t="s">
        <v>1344</v>
      </c>
      <c r="PJN103" s="224"/>
      <c r="PJO103" s="224"/>
      <c r="PJP103" s="224"/>
      <c r="PJQ103" s="224"/>
      <c r="PJR103" s="224"/>
      <c r="PJS103" s="224"/>
      <c r="PJT103" s="224"/>
      <c r="PJU103" s="223" t="s">
        <v>1344</v>
      </c>
      <c r="PJV103" s="224"/>
      <c r="PJW103" s="224"/>
      <c r="PJX103" s="224"/>
      <c r="PJY103" s="224"/>
      <c r="PJZ103" s="224"/>
      <c r="PKA103" s="224"/>
      <c r="PKB103" s="224"/>
      <c r="PKC103" s="223" t="s">
        <v>1344</v>
      </c>
      <c r="PKD103" s="224"/>
      <c r="PKE103" s="224"/>
      <c r="PKF103" s="224"/>
      <c r="PKG103" s="224"/>
      <c r="PKH103" s="224"/>
      <c r="PKI103" s="224"/>
      <c r="PKJ103" s="224"/>
      <c r="PKK103" s="223" t="s">
        <v>1344</v>
      </c>
      <c r="PKL103" s="224"/>
      <c r="PKM103" s="224"/>
      <c r="PKN103" s="224"/>
      <c r="PKO103" s="224"/>
      <c r="PKP103" s="224"/>
      <c r="PKQ103" s="224"/>
      <c r="PKR103" s="224"/>
      <c r="PKS103" s="223" t="s">
        <v>1344</v>
      </c>
      <c r="PKT103" s="224"/>
      <c r="PKU103" s="224"/>
      <c r="PKV103" s="224"/>
      <c r="PKW103" s="224"/>
      <c r="PKX103" s="224"/>
      <c r="PKY103" s="224"/>
      <c r="PKZ103" s="224"/>
      <c r="PLA103" s="223" t="s">
        <v>1344</v>
      </c>
      <c r="PLB103" s="224"/>
      <c r="PLC103" s="224"/>
      <c r="PLD103" s="224"/>
      <c r="PLE103" s="224"/>
      <c r="PLF103" s="224"/>
      <c r="PLG103" s="224"/>
      <c r="PLH103" s="224"/>
      <c r="PLI103" s="223" t="s">
        <v>1344</v>
      </c>
      <c r="PLJ103" s="224"/>
      <c r="PLK103" s="224"/>
      <c r="PLL103" s="224"/>
      <c r="PLM103" s="224"/>
      <c r="PLN103" s="224"/>
      <c r="PLO103" s="224"/>
      <c r="PLP103" s="224"/>
      <c r="PLQ103" s="223" t="s">
        <v>1344</v>
      </c>
      <c r="PLR103" s="224"/>
      <c r="PLS103" s="224"/>
      <c r="PLT103" s="224"/>
      <c r="PLU103" s="224"/>
      <c r="PLV103" s="224"/>
      <c r="PLW103" s="224"/>
      <c r="PLX103" s="224"/>
      <c r="PLY103" s="223" t="s">
        <v>1344</v>
      </c>
      <c r="PLZ103" s="224"/>
      <c r="PMA103" s="224"/>
      <c r="PMB103" s="224"/>
      <c r="PMC103" s="224"/>
      <c r="PMD103" s="224"/>
      <c r="PME103" s="224"/>
      <c r="PMF103" s="224"/>
      <c r="PMG103" s="223" t="s">
        <v>1344</v>
      </c>
      <c r="PMH103" s="224"/>
      <c r="PMI103" s="224"/>
      <c r="PMJ103" s="224"/>
      <c r="PMK103" s="224"/>
      <c r="PML103" s="224"/>
      <c r="PMM103" s="224"/>
      <c r="PMN103" s="224"/>
      <c r="PMO103" s="223" t="s">
        <v>1344</v>
      </c>
      <c r="PMP103" s="224"/>
      <c r="PMQ103" s="224"/>
      <c r="PMR103" s="224"/>
      <c r="PMS103" s="224"/>
      <c r="PMT103" s="224"/>
      <c r="PMU103" s="224"/>
      <c r="PMV103" s="224"/>
      <c r="PMW103" s="223" t="s">
        <v>1344</v>
      </c>
      <c r="PMX103" s="224"/>
      <c r="PMY103" s="224"/>
      <c r="PMZ103" s="224"/>
      <c r="PNA103" s="224"/>
      <c r="PNB103" s="224"/>
      <c r="PNC103" s="224"/>
      <c r="PND103" s="224"/>
      <c r="PNE103" s="223" t="s">
        <v>1344</v>
      </c>
      <c r="PNF103" s="224"/>
      <c r="PNG103" s="224"/>
      <c r="PNH103" s="224"/>
      <c r="PNI103" s="224"/>
      <c r="PNJ103" s="224"/>
      <c r="PNK103" s="224"/>
      <c r="PNL103" s="224"/>
      <c r="PNM103" s="223" t="s">
        <v>1344</v>
      </c>
      <c r="PNN103" s="224"/>
      <c r="PNO103" s="224"/>
      <c r="PNP103" s="224"/>
      <c r="PNQ103" s="224"/>
      <c r="PNR103" s="224"/>
      <c r="PNS103" s="224"/>
      <c r="PNT103" s="224"/>
      <c r="PNU103" s="223" t="s">
        <v>1344</v>
      </c>
      <c r="PNV103" s="224"/>
      <c r="PNW103" s="224"/>
      <c r="PNX103" s="224"/>
      <c r="PNY103" s="224"/>
      <c r="PNZ103" s="224"/>
      <c r="POA103" s="224"/>
      <c r="POB103" s="224"/>
      <c r="POC103" s="223" t="s">
        <v>1344</v>
      </c>
      <c r="POD103" s="224"/>
      <c r="POE103" s="224"/>
      <c r="POF103" s="224"/>
      <c r="POG103" s="224"/>
      <c r="POH103" s="224"/>
      <c r="POI103" s="224"/>
      <c r="POJ103" s="224"/>
      <c r="POK103" s="223" t="s">
        <v>1344</v>
      </c>
      <c r="POL103" s="224"/>
      <c r="POM103" s="224"/>
      <c r="PON103" s="224"/>
      <c r="POO103" s="224"/>
      <c r="POP103" s="224"/>
      <c r="POQ103" s="224"/>
      <c r="POR103" s="224"/>
      <c r="POS103" s="223" t="s">
        <v>1344</v>
      </c>
      <c r="POT103" s="224"/>
      <c r="POU103" s="224"/>
      <c r="POV103" s="224"/>
      <c r="POW103" s="224"/>
      <c r="POX103" s="224"/>
      <c r="POY103" s="224"/>
      <c r="POZ103" s="224"/>
      <c r="PPA103" s="223" t="s">
        <v>1344</v>
      </c>
      <c r="PPB103" s="224"/>
      <c r="PPC103" s="224"/>
      <c r="PPD103" s="224"/>
      <c r="PPE103" s="224"/>
      <c r="PPF103" s="224"/>
      <c r="PPG103" s="224"/>
      <c r="PPH103" s="224"/>
      <c r="PPI103" s="223" t="s">
        <v>1344</v>
      </c>
      <c r="PPJ103" s="224"/>
      <c r="PPK103" s="224"/>
      <c r="PPL103" s="224"/>
      <c r="PPM103" s="224"/>
      <c r="PPN103" s="224"/>
      <c r="PPO103" s="224"/>
      <c r="PPP103" s="224"/>
      <c r="PPQ103" s="223" t="s">
        <v>1344</v>
      </c>
      <c r="PPR103" s="224"/>
      <c r="PPS103" s="224"/>
      <c r="PPT103" s="224"/>
      <c r="PPU103" s="224"/>
      <c r="PPV103" s="224"/>
      <c r="PPW103" s="224"/>
      <c r="PPX103" s="224"/>
      <c r="PPY103" s="223" t="s">
        <v>1344</v>
      </c>
      <c r="PPZ103" s="224"/>
      <c r="PQA103" s="224"/>
      <c r="PQB103" s="224"/>
      <c r="PQC103" s="224"/>
      <c r="PQD103" s="224"/>
      <c r="PQE103" s="224"/>
      <c r="PQF103" s="224"/>
      <c r="PQG103" s="223" t="s">
        <v>1344</v>
      </c>
      <c r="PQH103" s="224"/>
      <c r="PQI103" s="224"/>
      <c r="PQJ103" s="224"/>
      <c r="PQK103" s="224"/>
      <c r="PQL103" s="224"/>
      <c r="PQM103" s="224"/>
      <c r="PQN103" s="224"/>
      <c r="PQO103" s="223" t="s">
        <v>1344</v>
      </c>
      <c r="PQP103" s="224"/>
      <c r="PQQ103" s="224"/>
      <c r="PQR103" s="224"/>
      <c r="PQS103" s="224"/>
      <c r="PQT103" s="224"/>
      <c r="PQU103" s="224"/>
      <c r="PQV103" s="224"/>
      <c r="PQW103" s="223" t="s">
        <v>1344</v>
      </c>
      <c r="PQX103" s="224"/>
      <c r="PQY103" s="224"/>
      <c r="PQZ103" s="224"/>
      <c r="PRA103" s="224"/>
      <c r="PRB103" s="224"/>
      <c r="PRC103" s="224"/>
      <c r="PRD103" s="224"/>
      <c r="PRE103" s="223" t="s">
        <v>1344</v>
      </c>
      <c r="PRF103" s="224"/>
      <c r="PRG103" s="224"/>
      <c r="PRH103" s="224"/>
      <c r="PRI103" s="224"/>
      <c r="PRJ103" s="224"/>
      <c r="PRK103" s="224"/>
      <c r="PRL103" s="224"/>
      <c r="PRM103" s="223" t="s">
        <v>1344</v>
      </c>
      <c r="PRN103" s="224"/>
      <c r="PRO103" s="224"/>
      <c r="PRP103" s="224"/>
      <c r="PRQ103" s="224"/>
      <c r="PRR103" s="224"/>
      <c r="PRS103" s="224"/>
      <c r="PRT103" s="224"/>
      <c r="PRU103" s="223" t="s">
        <v>1344</v>
      </c>
      <c r="PRV103" s="224"/>
      <c r="PRW103" s="224"/>
      <c r="PRX103" s="224"/>
      <c r="PRY103" s="224"/>
      <c r="PRZ103" s="224"/>
      <c r="PSA103" s="224"/>
      <c r="PSB103" s="224"/>
      <c r="PSC103" s="223" t="s">
        <v>1344</v>
      </c>
      <c r="PSD103" s="224"/>
      <c r="PSE103" s="224"/>
      <c r="PSF103" s="224"/>
      <c r="PSG103" s="224"/>
      <c r="PSH103" s="224"/>
      <c r="PSI103" s="224"/>
      <c r="PSJ103" s="224"/>
      <c r="PSK103" s="223" t="s">
        <v>1344</v>
      </c>
      <c r="PSL103" s="224"/>
      <c r="PSM103" s="224"/>
      <c r="PSN103" s="224"/>
      <c r="PSO103" s="224"/>
      <c r="PSP103" s="224"/>
      <c r="PSQ103" s="224"/>
      <c r="PSR103" s="224"/>
      <c r="PSS103" s="223" t="s">
        <v>1344</v>
      </c>
      <c r="PST103" s="224"/>
      <c r="PSU103" s="224"/>
      <c r="PSV103" s="224"/>
      <c r="PSW103" s="224"/>
      <c r="PSX103" s="224"/>
      <c r="PSY103" s="224"/>
      <c r="PSZ103" s="224"/>
      <c r="PTA103" s="223" t="s">
        <v>1344</v>
      </c>
      <c r="PTB103" s="224"/>
      <c r="PTC103" s="224"/>
      <c r="PTD103" s="224"/>
      <c r="PTE103" s="224"/>
      <c r="PTF103" s="224"/>
      <c r="PTG103" s="224"/>
      <c r="PTH103" s="224"/>
      <c r="PTI103" s="223" t="s">
        <v>1344</v>
      </c>
      <c r="PTJ103" s="224"/>
      <c r="PTK103" s="224"/>
      <c r="PTL103" s="224"/>
      <c r="PTM103" s="224"/>
      <c r="PTN103" s="224"/>
      <c r="PTO103" s="224"/>
      <c r="PTP103" s="224"/>
      <c r="PTQ103" s="223" t="s">
        <v>1344</v>
      </c>
      <c r="PTR103" s="224"/>
      <c r="PTS103" s="224"/>
      <c r="PTT103" s="224"/>
      <c r="PTU103" s="224"/>
      <c r="PTV103" s="224"/>
      <c r="PTW103" s="224"/>
      <c r="PTX103" s="224"/>
      <c r="PTY103" s="223" t="s">
        <v>1344</v>
      </c>
      <c r="PTZ103" s="224"/>
      <c r="PUA103" s="224"/>
      <c r="PUB103" s="224"/>
      <c r="PUC103" s="224"/>
      <c r="PUD103" s="224"/>
      <c r="PUE103" s="224"/>
      <c r="PUF103" s="224"/>
      <c r="PUG103" s="223" t="s">
        <v>1344</v>
      </c>
      <c r="PUH103" s="224"/>
      <c r="PUI103" s="224"/>
      <c r="PUJ103" s="224"/>
      <c r="PUK103" s="224"/>
      <c r="PUL103" s="224"/>
      <c r="PUM103" s="224"/>
      <c r="PUN103" s="224"/>
      <c r="PUO103" s="223" t="s">
        <v>1344</v>
      </c>
      <c r="PUP103" s="224"/>
      <c r="PUQ103" s="224"/>
      <c r="PUR103" s="224"/>
      <c r="PUS103" s="224"/>
      <c r="PUT103" s="224"/>
      <c r="PUU103" s="224"/>
      <c r="PUV103" s="224"/>
      <c r="PUW103" s="223" t="s">
        <v>1344</v>
      </c>
      <c r="PUX103" s="224"/>
      <c r="PUY103" s="224"/>
      <c r="PUZ103" s="224"/>
      <c r="PVA103" s="224"/>
      <c r="PVB103" s="224"/>
      <c r="PVC103" s="224"/>
      <c r="PVD103" s="224"/>
      <c r="PVE103" s="223" t="s">
        <v>1344</v>
      </c>
      <c r="PVF103" s="224"/>
      <c r="PVG103" s="224"/>
      <c r="PVH103" s="224"/>
      <c r="PVI103" s="224"/>
      <c r="PVJ103" s="224"/>
      <c r="PVK103" s="224"/>
      <c r="PVL103" s="224"/>
      <c r="PVM103" s="223" t="s">
        <v>1344</v>
      </c>
      <c r="PVN103" s="224"/>
      <c r="PVO103" s="224"/>
      <c r="PVP103" s="224"/>
      <c r="PVQ103" s="224"/>
      <c r="PVR103" s="224"/>
      <c r="PVS103" s="224"/>
      <c r="PVT103" s="224"/>
      <c r="PVU103" s="223" t="s">
        <v>1344</v>
      </c>
      <c r="PVV103" s="224"/>
      <c r="PVW103" s="224"/>
      <c r="PVX103" s="224"/>
      <c r="PVY103" s="224"/>
      <c r="PVZ103" s="224"/>
      <c r="PWA103" s="224"/>
      <c r="PWB103" s="224"/>
      <c r="PWC103" s="223" t="s">
        <v>1344</v>
      </c>
      <c r="PWD103" s="224"/>
      <c r="PWE103" s="224"/>
      <c r="PWF103" s="224"/>
      <c r="PWG103" s="224"/>
      <c r="PWH103" s="224"/>
      <c r="PWI103" s="224"/>
      <c r="PWJ103" s="224"/>
      <c r="PWK103" s="223" t="s">
        <v>1344</v>
      </c>
      <c r="PWL103" s="224"/>
      <c r="PWM103" s="224"/>
      <c r="PWN103" s="224"/>
      <c r="PWO103" s="224"/>
      <c r="PWP103" s="224"/>
      <c r="PWQ103" s="224"/>
      <c r="PWR103" s="224"/>
      <c r="PWS103" s="223" t="s">
        <v>1344</v>
      </c>
      <c r="PWT103" s="224"/>
      <c r="PWU103" s="224"/>
      <c r="PWV103" s="224"/>
      <c r="PWW103" s="224"/>
      <c r="PWX103" s="224"/>
      <c r="PWY103" s="224"/>
      <c r="PWZ103" s="224"/>
      <c r="PXA103" s="223" t="s">
        <v>1344</v>
      </c>
      <c r="PXB103" s="224"/>
      <c r="PXC103" s="224"/>
      <c r="PXD103" s="224"/>
      <c r="PXE103" s="224"/>
      <c r="PXF103" s="224"/>
      <c r="PXG103" s="224"/>
      <c r="PXH103" s="224"/>
      <c r="PXI103" s="223" t="s">
        <v>1344</v>
      </c>
      <c r="PXJ103" s="224"/>
      <c r="PXK103" s="224"/>
      <c r="PXL103" s="224"/>
      <c r="PXM103" s="224"/>
      <c r="PXN103" s="224"/>
      <c r="PXO103" s="224"/>
      <c r="PXP103" s="224"/>
      <c r="PXQ103" s="223" t="s">
        <v>1344</v>
      </c>
      <c r="PXR103" s="224"/>
      <c r="PXS103" s="224"/>
      <c r="PXT103" s="224"/>
      <c r="PXU103" s="224"/>
      <c r="PXV103" s="224"/>
      <c r="PXW103" s="224"/>
      <c r="PXX103" s="224"/>
      <c r="PXY103" s="223" t="s">
        <v>1344</v>
      </c>
      <c r="PXZ103" s="224"/>
      <c r="PYA103" s="224"/>
      <c r="PYB103" s="224"/>
      <c r="PYC103" s="224"/>
      <c r="PYD103" s="224"/>
      <c r="PYE103" s="224"/>
      <c r="PYF103" s="224"/>
      <c r="PYG103" s="223" t="s">
        <v>1344</v>
      </c>
      <c r="PYH103" s="224"/>
      <c r="PYI103" s="224"/>
      <c r="PYJ103" s="224"/>
      <c r="PYK103" s="224"/>
      <c r="PYL103" s="224"/>
      <c r="PYM103" s="224"/>
      <c r="PYN103" s="224"/>
      <c r="PYO103" s="223" t="s">
        <v>1344</v>
      </c>
      <c r="PYP103" s="224"/>
      <c r="PYQ103" s="224"/>
      <c r="PYR103" s="224"/>
      <c r="PYS103" s="224"/>
      <c r="PYT103" s="224"/>
      <c r="PYU103" s="224"/>
      <c r="PYV103" s="224"/>
      <c r="PYW103" s="223" t="s">
        <v>1344</v>
      </c>
      <c r="PYX103" s="224"/>
      <c r="PYY103" s="224"/>
      <c r="PYZ103" s="224"/>
      <c r="PZA103" s="224"/>
      <c r="PZB103" s="224"/>
      <c r="PZC103" s="224"/>
      <c r="PZD103" s="224"/>
      <c r="PZE103" s="223" t="s">
        <v>1344</v>
      </c>
      <c r="PZF103" s="224"/>
      <c r="PZG103" s="224"/>
      <c r="PZH103" s="224"/>
      <c r="PZI103" s="224"/>
      <c r="PZJ103" s="224"/>
      <c r="PZK103" s="224"/>
      <c r="PZL103" s="224"/>
      <c r="PZM103" s="223" t="s">
        <v>1344</v>
      </c>
      <c r="PZN103" s="224"/>
      <c r="PZO103" s="224"/>
      <c r="PZP103" s="224"/>
      <c r="PZQ103" s="224"/>
      <c r="PZR103" s="224"/>
      <c r="PZS103" s="224"/>
      <c r="PZT103" s="224"/>
      <c r="PZU103" s="223" t="s">
        <v>1344</v>
      </c>
      <c r="PZV103" s="224"/>
      <c r="PZW103" s="224"/>
      <c r="PZX103" s="224"/>
      <c r="PZY103" s="224"/>
      <c r="PZZ103" s="224"/>
      <c r="QAA103" s="224"/>
      <c r="QAB103" s="224"/>
      <c r="QAC103" s="223" t="s">
        <v>1344</v>
      </c>
      <c r="QAD103" s="224"/>
      <c r="QAE103" s="224"/>
      <c r="QAF103" s="224"/>
      <c r="QAG103" s="224"/>
      <c r="QAH103" s="224"/>
      <c r="QAI103" s="224"/>
      <c r="QAJ103" s="224"/>
      <c r="QAK103" s="223" t="s">
        <v>1344</v>
      </c>
      <c r="QAL103" s="224"/>
      <c r="QAM103" s="224"/>
      <c r="QAN103" s="224"/>
      <c r="QAO103" s="224"/>
      <c r="QAP103" s="224"/>
      <c r="QAQ103" s="224"/>
      <c r="QAR103" s="224"/>
      <c r="QAS103" s="223" t="s">
        <v>1344</v>
      </c>
      <c r="QAT103" s="224"/>
      <c r="QAU103" s="224"/>
      <c r="QAV103" s="224"/>
      <c r="QAW103" s="224"/>
      <c r="QAX103" s="224"/>
      <c r="QAY103" s="224"/>
      <c r="QAZ103" s="224"/>
      <c r="QBA103" s="223" t="s">
        <v>1344</v>
      </c>
      <c r="QBB103" s="224"/>
      <c r="QBC103" s="224"/>
      <c r="QBD103" s="224"/>
      <c r="QBE103" s="224"/>
      <c r="QBF103" s="224"/>
      <c r="QBG103" s="224"/>
      <c r="QBH103" s="224"/>
      <c r="QBI103" s="223" t="s">
        <v>1344</v>
      </c>
      <c r="QBJ103" s="224"/>
      <c r="QBK103" s="224"/>
      <c r="QBL103" s="224"/>
      <c r="QBM103" s="224"/>
      <c r="QBN103" s="224"/>
      <c r="QBO103" s="224"/>
      <c r="QBP103" s="224"/>
      <c r="QBQ103" s="223" t="s">
        <v>1344</v>
      </c>
      <c r="QBR103" s="224"/>
      <c r="QBS103" s="224"/>
      <c r="QBT103" s="224"/>
      <c r="QBU103" s="224"/>
      <c r="QBV103" s="224"/>
      <c r="QBW103" s="224"/>
      <c r="QBX103" s="224"/>
      <c r="QBY103" s="223" t="s">
        <v>1344</v>
      </c>
      <c r="QBZ103" s="224"/>
      <c r="QCA103" s="224"/>
      <c r="QCB103" s="224"/>
      <c r="QCC103" s="224"/>
      <c r="QCD103" s="224"/>
      <c r="QCE103" s="224"/>
      <c r="QCF103" s="224"/>
      <c r="QCG103" s="223" t="s">
        <v>1344</v>
      </c>
      <c r="QCH103" s="224"/>
      <c r="QCI103" s="224"/>
      <c r="QCJ103" s="224"/>
      <c r="QCK103" s="224"/>
      <c r="QCL103" s="224"/>
      <c r="QCM103" s="224"/>
      <c r="QCN103" s="224"/>
      <c r="QCO103" s="223" t="s">
        <v>1344</v>
      </c>
      <c r="QCP103" s="224"/>
      <c r="QCQ103" s="224"/>
      <c r="QCR103" s="224"/>
      <c r="QCS103" s="224"/>
      <c r="QCT103" s="224"/>
      <c r="QCU103" s="224"/>
      <c r="QCV103" s="224"/>
      <c r="QCW103" s="223" t="s">
        <v>1344</v>
      </c>
      <c r="QCX103" s="224"/>
      <c r="QCY103" s="224"/>
      <c r="QCZ103" s="224"/>
      <c r="QDA103" s="224"/>
      <c r="QDB103" s="224"/>
      <c r="QDC103" s="224"/>
      <c r="QDD103" s="224"/>
      <c r="QDE103" s="223" t="s">
        <v>1344</v>
      </c>
      <c r="QDF103" s="224"/>
      <c r="QDG103" s="224"/>
      <c r="QDH103" s="224"/>
      <c r="QDI103" s="224"/>
      <c r="QDJ103" s="224"/>
      <c r="QDK103" s="224"/>
      <c r="QDL103" s="224"/>
      <c r="QDM103" s="223" t="s">
        <v>1344</v>
      </c>
      <c r="QDN103" s="224"/>
      <c r="QDO103" s="224"/>
      <c r="QDP103" s="224"/>
      <c r="QDQ103" s="224"/>
      <c r="QDR103" s="224"/>
      <c r="QDS103" s="224"/>
      <c r="QDT103" s="224"/>
      <c r="QDU103" s="223" t="s">
        <v>1344</v>
      </c>
      <c r="QDV103" s="224"/>
      <c r="QDW103" s="224"/>
      <c r="QDX103" s="224"/>
      <c r="QDY103" s="224"/>
      <c r="QDZ103" s="224"/>
      <c r="QEA103" s="224"/>
      <c r="QEB103" s="224"/>
      <c r="QEC103" s="223" t="s">
        <v>1344</v>
      </c>
      <c r="QED103" s="224"/>
      <c r="QEE103" s="224"/>
      <c r="QEF103" s="224"/>
      <c r="QEG103" s="224"/>
      <c r="QEH103" s="224"/>
      <c r="QEI103" s="224"/>
      <c r="QEJ103" s="224"/>
      <c r="QEK103" s="223" t="s">
        <v>1344</v>
      </c>
      <c r="QEL103" s="224"/>
      <c r="QEM103" s="224"/>
      <c r="QEN103" s="224"/>
      <c r="QEO103" s="224"/>
      <c r="QEP103" s="224"/>
      <c r="QEQ103" s="224"/>
      <c r="QER103" s="224"/>
      <c r="QES103" s="223" t="s">
        <v>1344</v>
      </c>
      <c r="QET103" s="224"/>
      <c r="QEU103" s="224"/>
      <c r="QEV103" s="224"/>
      <c r="QEW103" s="224"/>
      <c r="QEX103" s="224"/>
      <c r="QEY103" s="224"/>
      <c r="QEZ103" s="224"/>
      <c r="QFA103" s="223" t="s">
        <v>1344</v>
      </c>
      <c r="QFB103" s="224"/>
      <c r="QFC103" s="224"/>
      <c r="QFD103" s="224"/>
      <c r="QFE103" s="224"/>
      <c r="QFF103" s="224"/>
      <c r="QFG103" s="224"/>
      <c r="QFH103" s="224"/>
      <c r="QFI103" s="223" t="s">
        <v>1344</v>
      </c>
      <c r="QFJ103" s="224"/>
      <c r="QFK103" s="224"/>
      <c r="QFL103" s="224"/>
      <c r="QFM103" s="224"/>
      <c r="QFN103" s="224"/>
      <c r="QFO103" s="224"/>
      <c r="QFP103" s="224"/>
      <c r="QFQ103" s="223" t="s">
        <v>1344</v>
      </c>
      <c r="QFR103" s="224"/>
      <c r="QFS103" s="224"/>
      <c r="QFT103" s="224"/>
      <c r="QFU103" s="224"/>
      <c r="QFV103" s="224"/>
      <c r="QFW103" s="224"/>
      <c r="QFX103" s="224"/>
      <c r="QFY103" s="223" t="s">
        <v>1344</v>
      </c>
      <c r="QFZ103" s="224"/>
      <c r="QGA103" s="224"/>
      <c r="QGB103" s="224"/>
      <c r="QGC103" s="224"/>
      <c r="QGD103" s="224"/>
      <c r="QGE103" s="224"/>
      <c r="QGF103" s="224"/>
      <c r="QGG103" s="223" t="s">
        <v>1344</v>
      </c>
      <c r="QGH103" s="224"/>
      <c r="QGI103" s="224"/>
      <c r="QGJ103" s="224"/>
      <c r="QGK103" s="224"/>
      <c r="QGL103" s="224"/>
      <c r="QGM103" s="224"/>
      <c r="QGN103" s="224"/>
      <c r="QGO103" s="223" t="s">
        <v>1344</v>
      </c>
      <c r="QGP103" s="224"/>
      <c r="QGQ103" s="224"/>
      <c r="QGR103" s="224"/>
      <c r="QGS103" s="224"/>
      <c r="QGT103" s="224"/>
      <c r="QGU103" s="224"/>
      <c r="QGV103" s="224"/>
      <c r="QGW103" s="223" t="s">
        <v>1344</v>
      </c>
      <c r="QGX103" s="224"/>
      <c r="QGY103" s="224"/>
      <c r="QGZ103" s="224"/>
      <c r="QHA103" s="224"/>
      <c r="QHB103" s="224"/>
      <c r="QHC103" s="224"/>
      <c r="QHD103" s="224"/>
      <c r="QHE103" s="223" t="s">
        <v>1344</v>
      </c>
      <c r="QHF103" s="224"/>
      <c r="QHG103" s="224"/>
      <c r="QHH103" s="224"/>
      <c r="QHI103" s="224"/>
      <c r="QHJ103" s="224"/>
      <c r="QHK103" s="224"/>
      <c r="QHL103" s="224"/>
      <c r="QHM103" s="223" t="s">
        <v>1344</v>
      </c>
      <c r="QHN103" s="224"/>
      <c r="QHO103" s="224"/>
      <c r="QHP103" s="224"/>
      <c r="QHQ103" s="224"/>
      <c r="QHR103" s="224"/>
      <c r="QHS103" s="224"/>
      <c r="QHT103" s="224"/>
      <c r="QHU103" s="223" t="s">
        <v>1344</v>
      </c>
      <c r="QHV103" s="224"/>
      <c r="QHW103" s="224"/>
      <c r="QHX103" s="224"/>
      <c r="QHY103" s="224"/>
      <c r="QHZ103" s="224"/>
      <c r="QIA103" s="224"/>
      <c r="QIB103" s="224"/>
      <c r="QIC103" s="223" t="s">
        <v>1344</v>
      </c>
      <c r="QID103" s="224"/>
      <c r="QIE103" s="224"/>
      <c r="QIF103" s="224"/>
      <c r="QIG103" s="224"/>
      <c r="QIH103" s="224"/>
      <c r="QII103" s="224"/>
      <c r="QIJ103" s="224"/>
      <c r="QIK103" s="223" t="s">
        <v>1344</v>
      </c>
      <c r="QIL103" s="224"/>
      <c r="QIM103" s="224"/>
      <c r="QIN103" s="224"/>
      <c r="QIO103" s="224"/>
      <c r="QIP103" s="224"/>
      <c r="QIQ103" s="224"/>
      <c r="QIR103" s="224"/>
      <c r="QIS103" s="223" t="s">
        <v>1344</v>
      </c>
      <c r="QIT103" s="224"/>
      <c r="QIU103" s="224"/>
      <c r="QIV103" s="224"/>
      <c r="QIW103" s="224"/>
      <c r="QIX103" s="224"/>
      <c r="QIY103" s="224"/>
      <c r="QIZ103" s="224"/>
      <c r="QJA103" s="223" t="s">
        <v>1344</v>
      </c>
      <c r="QJB103" s="224"/>
      <c r="QJC103" s="224"/>
      <c r="QJD103" s="224"/>
      <c r="QJE103" s="224"/>
      <c r="QJF103" s="224"/>
      <c r="QJG103" s="224"/>
      <c r="QJH103" s="224"/>
      <c r="QJI103" s="223" t="s">
        <v>1344</v>
      </c>
      <c r="QJJ103" s="224"/>
      <c r="QJK103" s="224"/>
      <c r="QJL103" s="224"/>
      <c r="QJM103" s="224"/>
      <c r="QJN103" s="224"/>
      <c r="QJO103" s="224"/>
      <c r="QJP103" s="224"/>
      <c r="QJQ103" s="223" t="s">
        <v>1344</v>
      </c>
      <c r="QJR103" s="224"/>
      <c r="QJS103" s="224"/>
      <c r="QJT103" s="224"/>
      <c r="QJU103" s="224"/>
      <c r="QJV103" s="224"/>
      <c r="QJW103" s="224"/>
      <c r="QJX103" s="224"/>
      <c r="QJY103" s="223" t="s">
        <v>1344</v>
      </c>
      <c r="QJZ103" s="224"/>
      <c r="QKA103" s="224"/>
      <c r="QKB103" s="224"/>
      <c r="QKC103" s="224"/>
      <c r="QKD103" s="224"/>
      <c r="QKE103" s="224"/>
      <c r="QKF103" s="224"/>
      <c r="QKG103" s="223" t="s">
        <v>1344</v>
      </c>
      <c r="QKH103" s="224"/>
      <c r="QKI103" s="224"/>
      <c r="QKJ103" s="224"/>
      <c r="QKK103" s="224"/>
      <c r="QKL103" s="224"/>
      <c r="QKM103" s="224"/>
      <c r="QKN103" s="224"/>
      <c r="QKO103" s="223" t="s">
        <v>1344</v>
      </c>
      <c r="QKP103" s="224"/>
      <c r="QKQ103" s="224"/>
      <c r="QKR103" s="224"/>
      <c r="QKS103" s="224"/>
      <c r="QKT103" s="224"/>
      <c r="QKU103" s="224"/>
      <c r="QKV103" s="224"/>
      <c r="QKW103" s="223" t="s">
        <v>1344</v>
      </c>
      <c r="QKX103" s="224"/>
      <c r="QKY103" s="224"/>
      <c r="QKZ103" s="224"/>
      <c r="QLA103" s="224"/>
      <c r="QLB103" s="224"/>
      <c r="QLC103" s="224"/>
      <c r="QLD103" s="224"/>
      <c r="QLE103" s="223" t="s">
        <v>1344</v>
      </c>
      <c r="QLF103" s="224"/>
      <c r="QLG103" s="224"/>
      <c r="QLH103" s="224"/>
      <c r="QLI103" s="224"/>
      <c r="QLJ103" s="224"/>
      <c r="QLK103" s="224"/>
      <c r="QLL103" s="224"/>
      <c r="QLM103" s="223" t="s">
        <v>1344</v>
      </c>
      <c r="QLN103" s="224"/>
      <c r="QLO103" s="224"/>
      <c r="QLP103" s="224"/>
      <c r="QLQ103" s="224"/>
      <c r="QLR103" s="224"/>
      <c r="QLS103" s="224"/>
      <c r="QLT103" s="224"/>
      <c r="QLU103" s="223" t="s">
        <v>1344</v>
      </c>
      <c r="QLV103" s="224"/>
      <c r="QLW103" s="224"/>
      <c r="QLX103" s="224"/>
      <c r="QLY103" s="224"/>
      <c r="QLZ103" s="224"/>
      <c r="QMA103" s="224"/>
      <c r="QMB103" s="224"/>
      <c r="QMC103" s="223" t="s">
        <v>1344</v>
      </c>
      <c r="QMD103" s="224"/>
      <c r="QME103" s="224"/>
      <c r="QMF103" s="224"/>
      <c r="QMG103" s="224"/>
      <c r="QMH103" s="224"/>
      <c r="QMI103" s="224"/>
      <c r="QMJ103" s="224"/>
      <c r="QMK103" s="223" t="s">
        <v>1344</v>
      </c>
      <c r="QML103" s="224"/>
      <c r="QMM103" s="224"/>
      <c r="QMN103" s="224"/>
      <c r="QMO103" s="224"/>
      <c r="QMP103" s="224"/>
      <c r="QMQ103" s="224"/>
      <c r="QMR103" s="224"/>
      <c r="QMS103" s="223" t="s">
        <v>1344</v>
      </c>
      <c r="QMT103" s="224"/>
      <c r="QMU103" s="224"/>
      <c r="QMV103" s="224"/>
      <c r="QMW103" s="224"/>
      <c r="QMX103" s="224"/>
      <c r="QMY103" s="224"/>
      <c r="QMZ103" s="224"/>
      <c r="QNA103" s="223" t="s">
        <v>1344</v>
      </c>
      <c r="QNB103" s="224"/>
      <c r="QNC103" s="224"/>
      <c r="QND103" s="224"/>
      <c r="QNE103" s="224"/>
      <c r="QNF103" s="224"/>
      <c r="QNG103" s="224"/>
      <c r="QNH103" s="224"/>
      <c r="QNI103" s="223" t="s">
        <v>1344</v>
      </c>
      <c r="QNJ103" s="224"/>
      <c r="QNK103" s="224"/>
      <c r="QNL103" s="224"/>
      <c r="QNM103" s="224"/>
      <c r="QNN103" s="224"/>
      <c r="QNO103" s="224"/>
      <c r="QNP103" s="224"/>
      <c r="QNQ103" s="223" t="s">
        <v>1344</v>
      </c>
      <c r="QNR103" s="224"/>
      <c r="QNS103" s="224"/>
      <c r="QNT103" s="224"/>
      <c r="QNU103" s="224"/>
      <c r="QNV103" s="224"/>
      <c r="QNW103" s="224"/>
      <c r="QNX103" s="224"/>
      <c r="QNY103" s="223" t="s">
        <v>1344</v>
      </c>
      <c r="QNZ103" s="224"/>
      <c r="QOA103" s="224"/>
      <c r="QOB103" s="224"/>
      <c r="QOC103" s="224"/>
      <c r="QOD103" s="224"/>
      <c r="QOE103" s="224"/>
      <c r="QOF103" s="224"/>
      <c r="QOG103" s="223" t="s">
        <v>1344</v>
      </c>
      <c r="QOH103" s="224"/>
      <c r="QOI103" s="224"/>
      <c r="QOJ103" s="224"/>
      <c r="QOK103" s="224"/>
      <c r="QOL103" s="224"/>
      <c r="QOM103" s="224"/>
      <c r="QON103" s="224"/>
      <c r="QOO103" s="223" t="s">
        <v>1344</v>
      </c>
      <c r="QOP103" s="224"/>
      <c r="QOQ103" s="224"/>
      <c r="QOR103" s="224"/>
      <c r="QOS103" s="224"/>
      <c r="QOT103" s="224"/>
      <c r="QOU103" s="224"/>
      <c r="QOV103" s="224"/>
      <c r="QOW103" s="223" t="s">
        <v>1344</v>
      </c>
      <c r="QOX103" s="224"/>
      <c r="QOY103" s="224"/>
      <c r="QOZ103" s="224"/>
      <c r="QPA103" s="224"/>
      <c r="QPB103" s="224"/>
      <c r="QPC103" s="224"/>
      <c r="QPD103" s="224"/>
      <c r="QPE103" s="223" t="s">
        <v>1344</v>
      </c>
      <c r="QPF103" s="224"/>
      <c r="QPG103" s="224"/>
      <c r="QPH103" s="224"/>
      <c r="QPI103" s="224"/>
      <c r="QPJ103" s="224"/>
      <c r="QPK103" s="224"/>
      <c r="QPL103" s="224"/>
      <c r="QPM103" s="223" t="s">
        <v>1344</v>
      </c>
      <c r="QPN103" s="224"/>
      <c r="QPO103" s="224"/>
      <c r="QPP103" s="224"/>
      <c r="QPQ103" s="224"/>
      <c r="QPR103" s="224"/>
      <c r="QPS103" s="224"/>
      <c r="QPT103" s="224"/>
      <c r="QPU103" s="223" t="s">
        <v>1344</v>
      </c>
      <c r="QPV103" s="224"/>
      <c r="QPW103" s="224"/>
      <c r="QPX103" s="224"/>
      <c r="QPY103" s="224"/>
      <c r="QPZ103" s="224"/>
      <c r="QQA103" s="224"/>
      <c r="QQB103" s="224"/>
      <c r="QQC103" s="223" t="s">
        <v>1344</v>
      </c>
      <c r="QQD103" s="224"/>
      <c r="QQE103" s="224"/>
      <c r="QQF103" s="224"/>
      <c r="QQG103" s="224"/>
      <c r="QQH103" s="224"/>
      <c r="QQI103" s="224"/>
      <c r="QQJ103" s="224"/>
      <c r="QQK103" s="223" t="s">
        <v>1344</v>
      </c>
      <c r="QQL103" s="224"/>
      <c r="QQM103" s="224"/>
      <c r="QQN103" s="224"/>
      <c r="QQO103" s="224"/>
      <c r="QQP103" s="224"/>
      <c r="QQQ103" s="224"/>
      <c r="QQR103" s="224"/>
      <c r="QQS103" s="223" t="s">
        <v>1344</v>
      </c>
      <c r="QQT103" s="224"/>
      <c r="QQU103" s="224"/>
      <c r="QQV103" s="224"/>
      <c r="QQW103" s="224"/>
      <c r="QQX103" s="224"/>
      <c r="QQY103" s="224"/>
      <c r="QQZ103" s="224"/>
      <c r="QRA103" s="223" t="s">
        <v>1344</v>
      </c>
      <c r="QRB103" s="224"/>
      <c r="QRC103" s="224"/>
      <c r="QRD103" s="224"/>
      <c r="QRE103" s="224"/>
      <c r="QRF103" s="224"/>
      <c r="QRG103" s="224"/>
      <c r="QRH103" s="224"/>
      <c r="QRI103" s="223" t="s">
        <v>1344</v>
      </c>
      <c r="QRJ103" s="224"/>
      <c r="QRK103" s="224"/>
      <c r="QRL103" s="224"/>
      <c r="QRM103" s="224"/>
      <c r="QRN103" s="224"/>
      <c r="QRO103" s="224"/>
      <c r="QRP103" s="224"/>
      <c r="QRQ103" s="223" t="s">
        <v>1344</v>
      </c>
      <c r="QRR103" s="224"/>
      <c r="QRS103" s="224"/>
      <c r="QRT103" s="224"/>
      <c r="QRU103" s="224"/>
      <c r="QRV103" s="224"/>
      <c r="QRW103" s="224"/>
      <c r="QRX103" s="224"/>
      <c r="QRY103" s="223" t="s">
        <v>1344</v>
      </c>
      <c r="QRZ103" s="224"/>
      <c r="QSA103" s="224"/>
      <c r="QSB103" s="224"/>
      <c r="QSC103" s="224"/>
      <c r="QSD103" s="224"/>
      <c r="QSE103" s="224"/>
      <c r="QSF103" s="224"/>
      <c r="QSG103" s="223" t="s">
        <v>1344</v>
      </c>
      <c r="QSH103" s="224"/>
      <c r="QSI103" s="224"/>
      <c r="QSJ103" s="224"/>
      <c r="QSK103" s="224"/>
      <c r="QSL103" s="224"/>
      <c r="QSM103" s="224"/>
      <c r="QSN103" s="224"/>
      <c r="QSO103" s="223" t="s">
        <v>1344</v>
      </c>
      <c r="QSP103" s="224"/>
      <c r="QSQ103" s="224"/>
      <c r="QSR103" s="224"/>
      <c r="QSS103" s="224"/>
      <c r="QST103" s="224"/>
      <c r="QSU103" s="224"/>
      <c r="QSV103" s="224"/>
      <c r="QSW103" s="223" t="s">
        <v>1344</v>
      </c>
      <c r="QSX103" s="224"/>
      <c r="QSY103" s="224"/>
      <c r="QSZ103" s="224"/>
      <c r="QTA103" s="224"/>
      <c r="QTB103" s="224"/>
      <c r="QTC103" s="224"/>
      <c r="QTD103" s="224"/>
      <c r="QTE103" s="223" t="s">
        <v>1344</v>
      </c>
      <c r="QTF103" s="224"/>
      <c r="QTG103" s="224"/>
      <c r="QTH103" s="224"/>
      <c r="QTI103" s="224"/>
      <c r="QTJ103" s="224"/>
      <c r="QTK103" s="224"/>
      <c r="QTL103" s="224"/>
      <c r="QTM103" s="223" t="s">
        <v>1344</v>
      </c>
      <c r="QTN103" s="224"/>
      <c r="QTO103" s="224"/>
      <c r="QTP103" s="224"/>
      <c r="QTQ103" s="224"/>
      <c r="QTR103" s="224"/>
      <c r="QTS103" s="224"/>
      <c r="QTT103" s="224"/>
      <c r="QTU103" s="223" t="s">
        <v>1344</v>
      </c>
      <c r="QTV103" s="224"/>
      <c r="QTW103" s="224"/>
      <c r="QTX103" s="224"/>
      <c r="QTY103" s="224"/>
      <c r="QTZ103" s="224"/>
      <c r="QUA103" s="224"/>
      <c r="QUB103" s="224"/>
      <c r="QUC103" s="223" t="s">
        <v>1344</v>
      </c>
      <c r="QUD103" s="224"/>
      <c r="QUE103" s="224"/>
      <c r="QUF103" s="224"/>
      <c r="QUG103" s="224"/>
      <c r="QUH103" s="224"/>
      <c r="QUI103" s="224"/>
      <c r="QUJ103" s="224"/>
      <c r="QUK103" s="223" t="s">
        <v>1344</v>
      </c>
      <c r="QUL103" s="224"/>
      <c r="QUM103" s="224"/>
      <c r="QUN103" s="224"/>
      <c r="QUO103" s="224"/>
      <c r="QUP103" s="224"/>
      <c r="QUQ103" s="224"/>
      <c r="QUR103" s="224"/>
      <c r="QUS103" s="223" t="s">
        <v>1344</v>
      </c>
      <c r="QUT103" s="224"/>
      <c r="QUU103" s="224"/>
      <c r="QUV103" s="224"/>
      <c r="QUW103" s="224"/>
      <c r="QUX103" s="224"/>
      <c r="QUY103" s="224"/>
      <c r="QUZ103" s="224"/>
      <c r="QVA103" s="223" t="s">
        <v>1344</v>
      </c>
      <c r="QVB103" s="224"/>
      <c r="QVC103" s="224"/>
      <c r="QVD103" s="224"/>
      <c r="QVE103" s="224"/>
      <c r="QVF103" s="224"/>
      <c r="QVG103" s="224"/>
      <c r="QVH103" s="224"/>
      <c r="QVI103" s="223" t="s">
        <v>1344</v>
      </c>
      <c r="QVJ103" s="224"/>
      <c r="QVK103" s="224"/>
      <c r="QVL103" s="224"/>
      <c r="QVM103" s="224"/>
      <c r="QVN103" s="224"/>
      <c r="QVO103" s="224"/>
      <c r="QVP103" s="224"/>
      <c r="QVQ103" s="223" t="s">
        <v>1344</v>
      </c>
      <c r="QVR103" s="224"/>
      <c r="QVS103" s="224"/>
      <c r="QVT103" s="224"/>
      <c r="QVU103" s="224"/>
      <c r="QVV103" s="224"/>
      <c r="QVW103" s="224"/>
      <c r="QVX103" s="224"/>
      <c r="QVY103" s="223" t="s">
        <v>1344</v>
      </c>
      <c r="QVZ103" s="224"/>
      <c r="QWA103" s="224"/>
      <c r="QWB103" s="224"/>
      <c r="QWC103" s="224"/>
      <c r="QWD103" s="224"/>
      <c r="QWE103" s="224"/>
      <c r="QWF103" s="224"/>
      <c r="QWG103" s="223" t="s">
        <v>1344</v>
      </c>
      <c r="QWH103" s="224"/>
      <c r="QWI103" s="224"/>
      <c r="QWJ103" s="224"/>
      <c r="QWK103" s="224"/>
      <c r="QWL103" s="224"/>
      <c r="QWM103" s="224"/>
      <c r="QWN103" s="224"/>
      <c r="QWO103" s="223" t="s">
        <v>1344</v>
      </c>
      <c r="QWP103" s="224"/>
      <c r="QWQ103" s="224"/>
      <c r="QWR103" s="224"/>
      <c r="QWS103" s="224"/>
      <c r="QWT103" s="224"/>
      <c r="QWU103" s="224"/>
      <c r="QWV103" s="224"/>
      <c r="QWW103" s="223" t="s">
        <v>1344</v>
      </c>
      <c r="QWX103" s="224"/>
      <c r="QWY103" s="224"/>
      <c r="QWZ103" s="224"/>
      <c r="QXA103" s="224"/>
      <c r="QXB103" s="224"/>
      <c r="QXC103" s="224"/>
      <c r="QXD103" s="224"/>
      <c r="QXE103" s="223" t="s">
        <v>1344</v>
      </c>
      <c r="QXF103" s="224"/>
      <c r="QXG103" s="224"/>
      <c r="QXH103" s="224"/>
      <c r="QXI103" s="224"/>
      <c r="QXJ103" s="224"/>
      <c r="QXK103" s="224"/>
      <c r="QXL103" s="224"/>
      <c r="QXM103" s="223" t="s">
        <v>1344</v>
      </c>
      <c r="QXN103" s="224"/>
      <c r="QXO103" s="224"/>
      <c r="QXP103" s="224"/>
      <c r="QXQ103" s="224"/>
      <c r="QXR103" s="224"/>
      <c r="QXS103" s="224"/>
      <c r="QXT103" s="224"/>
      <c r="QXU103" s="223" t="s">
        <v>1344</v>
      </c>
      <c r="QXV103" s="224"/>
      <c r="QXW103" s="224"/>
      <c r="QXX103" s="224"/>
      <c r="QXY103" s="224"/>
      <c r="QXZ103" s="224"/>
      <c r="QYA103" s="224"/>
      <c r="QYB103" s="224"/>
      <c r="QYC103" s="223" t="s">
        <v>1344</v>
      </c>
      <c r="QYD103" s="224"/>
      <c r="QYE103" s="224"/>
      <c r="QYF103" s="224"/>
      <c r="QYG103" s="224"/>
      <c r="QYH103" s="224"/>
      <c r="QYI103" s="224"/>
      <c r="QYJ103" s="224"/>
      <c r="QYK103" s="223" t="s">
        <v>1344</v>
      </c>
      <c r="QYL103" s="224"/>
      <c r="QYM103" s="224"/>
      <c r="QYN103" s="224"/>
      <c r="QYO103" s="224"/>
      <c r="QYP103" s="224"/>
      <c r="QYQ103" s="224"/>
      <c r="QYR103" s="224"/>
      <c r="QYS103" s="223" t="s">
        <v>1344</v>
      </c>
      <c r="QYT103" s="224"/>
      <c r="QYU103" s="224"/>
      <c r="QYV103" s="224"/>
      <c r="QYW103" s="224"/>
      <c r="QYX103" s="224"/>
      <c r="QYY103" s="224"/>
      <c r="QYZ103" s="224"/>
      <c r="QZA103" s="223" t="s">
        <v>1344</v>
      </c>
      <c r="QZB103" s="224"/>
      <c r="QZC103" s="224"/>
      <c r="QZD103" s="224"/>
      <c r="QZE103" s="224"/>
      <c r="QZF103" s="224"/>
      <c r="QZG103" s="224"/>
      <c r="QZH103" s="224"/>
      <c r="QZI103" s="223" t="s">
        <v>1344</v>
      </c>
      <c r="QZJ103" s="224"/>
      <c r="QZK103" s="224"/>
      <c r="QZL103" s="224"/>
      <c r="QZM103" s="224"/>
      <c r="QZN103" s="224"/>
      <c r="QZO103" s="224"/>
      <c r="QZP103" s="224"/>
      <c r="QZQ103" s="223" t="s">
        <v>1344</v>
      </c>
      <c r="QZR103" s="224"/>
      <c r="QZS103" s="224"/>
      <c r="QZT103" s="224"/>
      <c r="QZU103" s="224"/>
      <c r="QZV103" s="224"/>
      <c r="QZW103" s="224"/>
      <c r="QZX103" s="224"/>
      <c r="QZY103" s="223" t="s">
        <v>1344</v>
      </c>
      <c r="QZZ103" s="224"/>
      <c r="RAA103" s="224"/>
      <c r="RAB103" s="224"/>
      <c r="RAC103" s="224"/>
      <c r="RAD103" s="224"/>
      <c r="RAE103" s="224"/>
      <c r="RAF103" s="224"/>
      <c r="RAG103" s="223" t="s">
        <v>1344</v>
      </c>
      <c r="RAH103" s="224"/>
      <c r="RAI103" s="224"/>
      <c r="RAJ103" s="224"/>
      <c r="RAK103" s="224"/>
      <c r="RAL103" s="224"/>
      <c r="RAM103" s="224"/>
      <c r="RAN103" s="224"/>
      <c r="RAO103" s="223" t="s">
        <v>1344</v>
      </c>
      <c r="RAP103" s="224"/>
      <c r="RAQ103" s="224"/>
      <c r="RAR103" s="224"/>
      <c r="RAS103" s="224"/>
      <c r="RAT103" s="224"/>
      <c r="RAU103" s="224"/>
      <c r="RAV103" s="224"/>
      <c r="RAW103" s="223" t="s">
        <v>1344</v>
      </c>
      <c r="RAX103" s="224"/>
      <c r="RAY103" s="224"/>
      <c r="RAZ103" s="224"/>
      <c r="RBA103" s="224"/>
      <c r="RBB103" s="224"/>
      <c r="RBC103" s="224"/>
      <c r="RBD103" s="224"/>
      <c r="RBE103" s="223" t="s">
        <v>1344</v>
      </c>
      <c r="RBF103" s="224"/>
      <c r="RBG103" s="224"/>
      <c r="RBH103" s="224"/>
      <c r="RBI103" s="224"/>
      <c r="RBJ103" s="224"/>
      <c r="RBK103" s="224"/>
      <c r="RBL103" s="224"/>
      <c r="RBM103" s="223" t="s">
        <v>1344</v>
      </c>
      <c r="RBN103" s="224"/>
      <c r="RBO103" s="224"/>
      <c r="RBP103" s="224"/>
      <c r="RBQ103" s="224"/>
      <c r="RBR103" s="224"/>
      <c r="RBS103" s="224"/>
      <c r="RBT103" s="224"/>
      <c r="RBU103" s="223" t="s">
        <v>1344</v>
      </c>
      <c r="RBV103" s="224"/>
      <c r="RBW103" s="224"/>
      <c r="RBX103" s="224"/>
      <c r="RBY103" s="224"/>
      <c r="RBZ103" s="224"/>
      <c r="RCA103" s="224"/>
      <c r="RCB103" s="224"/>
      <c r="RCC103" s="223" t="s">
        <v>1344</v>
      </c>
      <c r="RCD103" s="224"/>
      <c r="RCE103" s="224"/>
      <c r="RCF103" s="224"/>
      <c r="RCG103" s="224"/>
      <c r="RCH103" s="224"/>
      <c r="RCI103" s="224"/>
      <c r="RCJ103" s="224"/>
      <c r="RCK103" s="223" t="s">
        <v>1344</v>
      </c>
      <c r="RCL103" s="224"/>
      <c r="RCM103" s="224"/>
      <c r="RCN103" s="224"/>
      <c r="RCO103" s="224"/>
      <c r="RCP103" s="224"/>
      <c r="RCQ103" s="224"/>
      <c r="RCR103" s="224"/>
      <c r="RCS103" s="223" t="s">
        <v>1344</v>
      </c>
      <c r="RCT103" s="224"/>
      <c r="RCU103" s="224"/>
      <c r="RCV103" s="224"/>
      <c r="RCW103" s="224"/>
      <c r="RCX103" s="224"/>
      <c r="RCY103" s="224"/>
      <c r="RCZ103" s="224"/>
      <c r="RDA103" s="223" t="s">
        <v>1344</v>
      </c>
      <c r="RDB103" s="224"/>
      <c r="RDC103" s="224"/>
      <c r="RDD103" s="224"/>
      <c r="RDE103" s="224"/>
      <c r="RDF103" s="224"/>
      <c r="RDG103" s="224"/>
      <c r="RDH103" s="224"/>
      <c r="RDI103" s="223" t="s">
        <v>1344</v>
      </c>
      <c r="RDJ103" s="224"/>
      <c r="RDK103" s="224"/>
      <c r="RDL103" s="224"/>
      <c r="RDM103" s="224"/>
      <c r="RDN103" s="224"/>
      <c r="RDO103" s="224"/>
      <c r="RDP103" s="224"/>
      <c r="RDQ103" s="223" t="s">
        <v>1344</v>
      </c>
      <c r="RDR103" s="224"/>
      <c r="RDS103" s="224"/>
      <c r="RDT103" s="224"/>
      <c r="RDU103" s="224"/>
      <c r="RDV103" s="224"/>
      <c r="RDW103" s="224"/>
      <c r="RDX103" s="224"/>
      <c r="RDY103" s="223" t="s">
        <v>1344</v>
      </c>
      <c r="RDZ103" s="224"/>
      <c r="REA103" s="224"/>
      <c r="REB103" s="224"/>
      <c r="REC103" s="224"/>
      <c r="RED103" s="224"/>
      <c r="REE103" s="224"/>
      <c r="REF103" s="224"/>
      <c r="REG103" s="223" t="s">
        <v>1344</v>
      </c>
      <c r="REH103" s="224"/>
      <c r="REI103" s="224"/>
      <c r="REJ103" s="224"/>
      <c r="REK103" s="224"/>
      <c r="REL103" s="224"/>
      <c r="REM103" s="224"/>
      <c r="REN103" s="224"/>
      <c r="REO103" s="223" t="s">
        <v>1344</v>
      </c>
      <c r="REP103" s="224"/>
      <c r="REQ103" s="224"/>
      <c r="RER103" s="224"/>
      <c r="RES103" s="224"/>
      <c r="RET103" s="224"/>
      <c r="REU103" s="224"/>
      <c r="REV103" s="224"/>
      <c r="REW103" s="223" t="s">
        <v>1344</v>
      </c>
      <c r="REX103" s="224"/>
      <c r="REY103" s="224"/>
      <c r="REZ103" s="224"/>
      <c r="RFA103" s="224"/>
      <c r="RFB103" s="224"/>
      <c r="RFC103" s="224"/>
      <c r="RFD103" s="224"/>
      <c r="RFE103" s="223" t="s">
        <v>1344</v>
      </c>
      <c r="RFF103" s="224"/>
      <c r="RFG103" s="224"/>
      <c r="RFH103" s="224"/>
      <c r="RFI103" s="224"/>
      <c r="RFJ103" s="224"/>
      <c r="RFK103" s="224"/>
      <c r="RFL103" s="224"/>
      <c r="RFM103" s="223" t="s">
        <v>1344</v>
      </c>
      <c r="RFN103" s="224"/>
      <c r="RFO103" s="224"/>
      <c r="RFP103" s="224"/>
      <c r="RFQ103" s="224"/>
      <c r="RFR103" s="224"/>
      <c r="RFS103" s="224"/>
      <c r="RFT103" s="224"/>
      <c r="RFU103" s="223" t="s">
        <v>1344</v>
      </c>
      <c r="RFV103" s="224"/>
      <c r="RFW103" s="224"/>
      <c r="RFX103" s="224"/>
      <c r="RFY103" s="224"/>
      <c r="RFZ103" s="224"/>
      <c r="RGA103" s="224"/>
      <c r="RGB103" s="224"/>
      <c r="RGC103" s="223" t="s">
        <v>1344</v>
      </c>
      <c r="RGD103" s="224"/>
      <c r="RGE103" s="224"/>
      <c r="RGF103" s="224"/>
      <c r="RGG103" s="224"/>
      <c r="RGH103" s="224"/>
      <c r="RGI103" s="224"/>
      <c r="RGJ103" s="224"/>
      <c r="RGK103" s="223" t="s">
        <v>1344</v>
      </c>
      <c r="RGL103" s="224"/>
      <c r="RGM103" s="224"/>
      <c r="RGN103" s="224"/>
      <c r="RGO103" s="224"/>
      <c r="RGP103" s="224"/>
      <c r="RGQ103" s="224"/>
      <c r="RGR103" s="224"/>
      <c r="RGS103" s="223" t="s">
        <v>1344</v>
      </c>
      <c r="RGT103" s="224"/>
      <c r="RGU103" s="224"/>
      <c r="RGV103" s="224"/>
      <c r="RGW103" s="224"/>
      <c r="RGX103" s="224"/>
      <c r="RGY103" s="224"/>
      <c r="RGZ103" s="224"/>
      <c r="RHA103" s="223" t="s">
        <v>1344</v>
      </c>
      <c r="RHB103" s="224"/>
      <c r="RHC103" s="224"/>
      <c r="RHD103" s="224"/>
      <c r="RHE103" s="224"/>
      <c r="RHF103" s="224"/>
      <c r="RHG103" s="224"/>
      <c r="RHH103" s="224"/>
      <c r="RHI103" s="223" t="s">
        <v>1344</v>
      </c>
      <c r="RHJ103" s="224"/>
      <c r="RHK103" s="224"/>
      <c r="RHL103" s="224"/>
      <c r="RHM103" s="224"/>
      <c r="RHN103" s="224"/>
      <c r="RHO103" s="224"/>
      <c r="RHP103" s="224"/>
      <c r="RHQ103" s="223" t="s">
        <v>1344</v>
      </c>
      <c r="RHR103" s="224"/>
      <c r="RHS103" s="224"/>
      <c r="RHT103" s="224"/>
      <c r="RHU103" s="224"/>
      <c r="RHV103" s="224"/>
      <c r="RHW103" s="224"/>
      <c r="RHX103" s="224"/>
      <c r="RHY103" s="223" t="s">
        <v>1344</v>
      </c>
      <c r="RHZ103" s="224"/>
      <c r="RIA103" s="224"/>
      <c r="RIB103" s="224"/>
      <c r="RIC103" s="224"/>
      <c r="RID103" s="224"/>
      <c r="RIE103" s="224"/>
      <c r="RIF103" s="224"/>
      <c r="RIG103" s="223" t="s">
        <v>1344</v>
      </c>
      <c r="RIH103" s="224"/>
      <c r="RII103" s="224"/>
      <c r="RIJ103" s="224"/>
      <c r="RIK103" s="224"/>
      <c r="RIL103" s="224"/>
      <c r="RIM103" s="224"/>
      <c r="RIN103" s="224"/>
      <c r="RIO103" s="223" t="s">
        <v>1344</v>
      </c>
      <c r="RIP103" s="224"/>
      <c r="RIQ103" s="224"/>
      <c r="RIR103" s="224"/>
      <c r="RIS103" s="224"/>
      <c r="RIT103" s="224"/>
      <c r="RIU103" s="224"/>
      <c r="RIV103" s="224"/>
      <c r="RIW103" s="223" t="s">
        <v>1344</v>
      </c>
      <c r="RIX103" s="224"/>
      <c r="RIY103" s="224"/>
      <c r="RIZ103" s="224"/>
      <c r="RJA103" s="224"/>
      <c r="RJB103" s="224"/>
      <c r="RJC103" s="224"/>
      <c r="RJD103" s="224"/>
      <c r="RJE103" s="223" t="s">
        <v>1344</v>
      </c>
      <c r="RJF103" s="224"/>
      <c r="RJG103" s="224"/>
      <c r="RJH103" s="224"/>
      <c r="RJI103" s="224"/>
      <c r="RJJ103" s="224"/>
      <c r="RJK103" s="224"/>
      <c r="RJL103" s="224"/>
      <c r="RJM103" s="223" t="s">
        <v>1344</v>
      </c>
      <c r="RJN103" s="224"/>
      <c r="RJO103" s="224"/>
      <c r="RJP103" s="224"/>
      <c r="RJQ103" s="224"/>
      <c r="RJR103" s="224"/>
      <c r="RJS103" s="224"/>
      <c r="RJT103" s="224"/>
      <c r="RJU103" s="223" t="s">
        <v>1344</v>
      </c>
      <c r="RJV103" s="224"/>
      <c r="RJW103" s="224"/>
      <c r="RJX103" s="224"/>
      <c r="RJY103" s="224"/>
      <c r="RJZ103" s="224"/>
      <c r="RKA103" s="224"/>
      <c r="RKB103" s="224"/>
      <c r="RKC103" s="223" t="s">
        <v>1344</v>
      </c>
      <c r="RKD103" s="224"/>
      <c r="RKE103" s="224"/>
      <c r="RKF103" s="224"/>
      <c r="RKG103" s="224"/>
      <c r="RKH103" s="224"/>
      <c r="RKI103" s="224"/>
      <c r="RKJ103" s="224"/>
      <c r="RKK103" s="223" t="s">
        <v>1344</v>
      </c>
      <c r="RKL103" s="224"/>
      <c r="RKM103" s="224"/>
      <c r="RKN103" s="224"/>
      <c r="RKO103" s="224"/>
      <c r="RKP103" s="224"/>
      <c r="RKQ103" s="224"/>
      <c r="RKR103" s="224"/>
      <c r="RKS103" s="223" t="s">
        <v>1344</v>
      </c>
      <c r="RKT103" s="224"/>
      <c r="RKU103" s="224"/>
      <c r="RKV103" s="224"/>
      <c r="RKW103" s="224"/>
      <c r="RKX103" s="224"/>
      <c r="RKY103" s="224"/>
      <c r="RKZ103" s="224"/>
      <c r="RLA103" s="223" t="s">
        <v>1344</v>
      </c>
      <c r="RLB103" s="224"/>
      <c r="RLC103" s="224"/>
      <c r="RLD103" s="224"/>
      <c r="RLE103" s="224"/>
      <c r="RLF103" s="224"/>
      <c r="RLG103" s="224"/>
      <c r="RLH103" s="224"/>
      <c r="RLI103" s="223" t="s">
        <v>1344</v>
      </c>
      <c r="RLJ103" s="224"/>
      <c r="RLK103" s="224"/>
      <c r="RLL103" s="224"/>
      <c r="RLM103" s="224"/>
      <c r="RLN103" s="224"/>
      <c r="RLO103" s="224"/>
      <c r="RLP103" s="224"/>
      <c r="RLQ103" s="223" t="s">
        <v>1344</v>
      </c>
      <c r="RLR103" s="224"/>
      <c r="RLS103" s="224"/>
      <c r="RLT103" s="224"/>
      <c r="RLU103" s="224"/>
      <c r="RLV103" s="224"/>
      <c r="RLW103" s="224"/>
      <c r="RLX103" s="224"/>
      <c r="RLY103" s="223" t="s">
        <v>1344</v>
      </c>
      <c r="RLZ103" s="224"/>
      <c r="RMA103" s="224"/>
      <c r="RMB103" s="224"/>
      <c r="RMC103" s="224"/>
      <c r="RMD103" s="224"/>
      <c r="RME103" s="224"/>
      <c r="RMF103" s="224"/>
      <c r="RMG103" s="223" t="s">
        <v>1344</v>
      </c>
      <c r="RMH103" s="224"/>
      <c r="RMI103" s="224"/>
      <c r="RMJ103" s="224"/>
      <c r="RMK103" s="224"/>
      <c r="RML103" s="224"/>
      <c r="RMM103" s="224"/>
      <c r="RMN103" s="224"/>
      <c r="RMO103" s="223" t="s">
        <v>1344</v>
      </c>
      <c r="RMP103" s="224"/>
      <c r="RMQ103" s="224"/>
      <c r="RMR103" s="224"/>
      <c r="RMS103" s="224"/>
      <c r="RMT103" s="224"/>
      <c r="RMU103" s="224"/>
      <c r="RMV103" s="224"/>
      <c r="RMW103" s="223" t="s">
        <v>1344</v>
      </c>
      <c r="RMX103" s="224"/>
      <c r="RMY103" s="224"/>
      <c r="RMZ103" s="224"/>
      <c r="RNA103" s="224"/>
      <c r="RNB103" s="224"/>
      <c r="RNC103" s="224"/>
      <c r="RND103" s="224"/>
      <c r="RNE103" s="223" t="s">
        <v>1344</v>
      </c>
      <c r="RNF103" s="224"/>
      <c r="RNG103" s="224"/>
      <c r="RNH103" s="224"/>
      <c r="RNI103" s="224"/>
      <c r="RNJ103" s="224"/>
      <c r="RNK103" s="224"/>
      <c r="RNL103" s="224"/>
      <c r="RNM103" s="223" t="s">
        <v>1344</v>
      </c>
      <c r="RNN103" s="224"/>
      <c r="RNO103" s="224"/>
      <c r="RNP103" s="224"/>
      <c r="RNQ103" s="224"/>
      <c r="RNR103" s="224"/>
      <c r="RNS103" s="224"/>
      <c r="RNT103" s="224"/>
      <c r="RNU103" s="223" t="s">
        <v>1344</v>
      </c>
      <c r="RNV103" s="224"/>
      <c r="RNW103" s="224"/>
      <c r="RNX103" s="224"/>
      <c r="RNY103" s="224"/>
      <c r="RNZ103" s="224"/>
      <c r="ROA103" s="224"/>
      <c r="ROB103" s="224"/>
      <c r="ROC103" s="223" t="s">
        <v>1344</v>
      </c>
      <c r="ROD103" s="224"/>
      <c r="ROE103" s="224"/>
      <c r="ROF103" s="224"/>
      <c r="ROG103" s="224"/>
      <c r="ROH103" s="224"/>
      <c r="ROI103" s="224"/>
      <c r="ROJ103" s="224"/>
      <c r="ROK103" s="223" t="s">
        <v>1344</v>
      </c>
      <c r="ROL103" s="224"/>
      <c r="ROM103" s="224"/>
      <c r="RON103" s="224"/>
      <c r="ROO103" s="224"/>
      <c r="ROP103" s="224"/>
      <c r="ROQ103" s="224"/>
      <c r="ROR103" s="224"/>
      <c r="ROS103" s="223" t="s">
        <v>1344</v>
      </c>
      <c r="ROT103" s="224"/>
      <c r="ROU103" s="224"/>
      <c r="ROV103" s="224"/>
      <c r="ROW103" s="224"/>
      <c r="ROX103" s="224"/>
      <c r="ROY103" s="224"/>
      <c r="ROZ103" s="224"/>
      <c r="RPA103" s="223" t="s">
        <v>1344</v>
      </c>
      <c r="RPB103" s="224"/>
      <c r="RPC103" s="224"/>
      <c r="RPD103" s="224"/>
      <c r="RPE103" s="224"/>
      <c r="RPF103" s="224"/>
      <c r="RPG103" s="224"/>
      <c r="RPH103" s="224"/>
      <c r="RPI103" s="223" t="s">
        <v>1344</v>
      </c>
      <c r="RPJ103" s="224"/>
      <c r="RPK103" s="224"/>
      <c r="RPL103" s="224"/>
      <c r="RPM103" s="224"/>
      <c r="RPN103" s="224"/>
      <c r="RPO103" s="224"/>
      <c r="RPP103" s="224"/>
      <c r="RPQ103" s="223" t="s">
        <v>1344</v>
      </c>
      <c r="RPR103" s="224"/>
      <c r="RPS103" s="224"/>
      <c r="RPT103" s="224"/>
      <c r="RPU103" s="224"/>
      <c r="RPV103" s="224"/>
      <c r="RPW103" s="224"/>
      <c r="RPX103" s="224"/>
      <c r="RPY103" s="223" t="s">
        <v>1344</v>
      </c>
      <c r="RPZ103" s="224"/>
      <c r="RQA103" s="224"/>
      <c r="RQB103" s="224"/>
      <c r="RQC103" s="224"/>
      <c r="RQD103" s="224"/>
      <c r="RQE103" s="224"/>
      <c r="RQF103" s="224"/>
      <c r="RQG103" s="223" t="s">
        <v>1344</v>
      </c>
      <c r="RQH103" s="224"/>
      <c r="RQI103" s="224"/>
      <c r="RQJ103" s="224"/>
      <c r="RQK103" s="224"/>
      <c r="RQL103" s="224"/>
      <c r="RQM103" s="224"/>
      <c r="RQN103" s="224"/>
      <c r="RQO103" s="223" t="s">
        <v>1344</v>
      </c>
      <c r="RQP103" s="224"/>
      <c r="RQQ103" s="224"/>
      <c r="RQR103" s="224"/>
      <c r="RQS103" s="224"/>
      <c r="RQT103" s="224"/>
      <c r="RQU103" s="224"/>
      <c r="RQV103" s="224"/>
      <c r="RQW103" s="223" t="s">
        <v>1344</v>
      </c>
      <c r="RQX103" s="224"/>
      <c r="RQY103" s="224"/>
      <c r="RQZ103" s="224"/>
      <c r="RRA103" s="224"/>
      <c r="RRB103" s="224"/>
      <c r="RRC103" s="224"/>
      <c r="RRD103" s="224"/>
      <c r="RRE103" s="223" t="s">
        <v>1344</v>
      </c>
      <c r="RRF103" s="224"/>
      <c r="RRG103" s="224"/>
      <c r="RRH103" s="224"/>
      <c r="RRI103" s="224"/>
      <c r="RRJ103" s="224"/>
      <c r="RRK103" s="224"/>
      <c r="RRL103" s="224"/>
      <c r="RRM103" s="223" t="s">
        <v>1344</v>
      </c>
      <c r="RRN103" s="224"/>
      <c r="RRO103" s="224"/>
      <c r="RRP103" s="224"/>
      <c r="RRQ103" s="224"/>
      <c r="RRR103" s="224"/>
      <c r="RRS103" s="224"/>
      <c r="RRT103" s="224"/>
      <c r="RRU103" s="223" t="s">
        <v>1344</v>
      </c>
      <c r="RRV103" s="224"/>
      <c r="RRW103" s="224"/>
      <c r="RRX103" s="224"/>
      <c r="RRY103" s="224"/>
      <c r="RRZ103" s="224"/>
      <c r="RSA103" s="224"/>
      <c r="RSB103" s="224"/>
      <c r="RSC103" s="223" t="s">
        <v>1344</v>
      </c>
      <c r="RSD103" s="224"/>
      <c r="RSE103" s="224"/>
      <c r="RSF103" s="224"/>
      <c r="RSG103" s="224"/>
      <c r="RSH103" s="224"/>
      <c r="RSI103" s="224"/>
      <c r="RSJ103" s="224"/>
      <c r="RSK103" s="223" t="s">
        <v>1344</v>
      </c>
      <c r="RSL103" s="224"/>
      <c r="RSM103" s="224"/>
      <c r="RSN103" s="224"/>
      <c r="RSO103" s="224"/>
      <c r="RSP103" s="224"/>
      <c r="RSQ103" s="224"/>
      <c r="RSR103" s="224"/>
      <c r="RSS103" s="223" t="s">
        <v>1344</v>
      </c>
      <c r="RST103" s="224"/>
      <c r="RSU103" s="224"/>
      <c r="RSV103" s="224"/>
      <c r="RSW103" s="224"/>
      <c r="RSX103" s="224"/>
      <c r="RSY103" s="224"/>
      <c r="RSZ103" s="224"/>
      <c r="RTA103" s="223" t="s">
        <v>1344</v>
      </c>
      <c r="RTB103" s="224"/>
      <c r="RTC103" s="224"/>
      <c r="RTD103" s="224"/>
      <c r="RTE103" s="224"/>
      <c r="RTF103" s="224"/>
      <c r="RTG103" s="224"/>
      <c r="RTH103" s="224"/>
      <c r="RTI103" s="223" t="s">
        <v>1344</v>
      </c>
      <c r="RTJ103" s="224"/>
      <c r="RTK103" s="224"/>
      <c r="RTL103" s="224"/>
      <c r="RTM103" s="224"/>
      <c r="RTN103" s="224"/>
      <c r="RTO103" s="224"/>
      <c r="RTP103" s="224"/>
      <c r="RTQ103" s="223" t="s">
        <v>1344</v>
      </c>
      <c r="RTR103" s="224"/>
      <c r="RTS103" s="224"/>
      <c r="RTT103" s="224"/>
      <c r="RTU103" s="224"/>
      <c r="RTV103" s="224"/>
      <c r="RTW103" s="224"/>
      <c r="RTX103" s="224"/>
      <c r="RTY103" s="223" t="s">
        <v>1344</v>
      </c>
      <c r="RTZ103" s="224"/>
      <c r="RUA103" s="224"/>
      <c r="RUB103" s="224"/>
      <c r="RUC103" s="224"/>
      <c r="RUD103" s="224"/>
      <c r="RUE103" s="224"/>
      <c r="RUF103" s="224"/>
      <c r="RUG103" s="223" t="s">
        <v>1344</v>
      </c>
      <c r="RUH103" s="224"/>
      <c r="RUI103" s="224"/>
      <c r="RUJ103" s="224"/>
      <c r="RUK103" s="224"/>
      <c r="RUL103" s="224"/>
      <c r="RUM103" s="224"/>
      <c r="RUN103" s="224"/>
      <c r="RUO103" s="223" t="s">
        <v>1344</v>
      </c>
      <c r="RUP103" s="224"/>
      <c r="RUQ103" s="224"/>
      <c r="RUR103" s="224"/>
      <c r="RUS103" s="224"/>
      <c r="RUT103" s="224"/>
      <c r="RUU103" s="224"/>
      <c r="RUV103" s="224"/>
      <c r="RUW103" s="223" t="s">
        <v>1344</v>
      </c>
      <c r="RUX103" s="224"/>
      <c r="RUY103" s="224"/>
      <c r="RUZ103" s="224"/>
      <c r="RVA103" s="224"/>
      <c r="RVB103" s="224"/>
      <c r="RVC103" s="224"/>
      <c r="RVD103" s="224"/>
      <c r="RVE103" s="223" t="s">
        <v>1344</v>
      </c>
      <c r="RVF103" s="224"/>
      <c r="RVG103" s="224"/>
      <c r="RVH103" s="224"/>
      <c r="RVI103" s="224"/>
      <c r="RVJ103" s="224"/>
      <c r="RVK103" s="224"/>
      <c r="RVL103" s="224"/>
      <c r="RVM103" s="223" t="s">
        <v>1344</v>
      </c>
      <c r="RVN103" s="224"/>
      <c r="RVO103" s="224"/>
      <c r="RVP103" s="224"/>
      <c r="RVQ103" s="224"/>
      <c r="RVR103" s="224"/>
      <c r="RVS103" s="224"/>
      <c r="RVT103" s="224"/>
      <c r="RVU103" s="223" t="s">
        <v>1344</v>
      </c>
      <c r="RVV103" s="224"/>
      <c r="RVW103" s="224"/>
      <c r="RVX103" s="224"/>
      <c r="RVY103" s="224"/>
      <c r="RVZ103" s="224"/>
      <c r="RWA103" s="224"/>
      <c r="RWB103" s="224"/>
      <c r="RWC103" s="223" t="s">
        <v>1344</v>
      </c>
      <c r="RWD103" s="224"/>
      <c r="RWE103" s="224"/>
      <c r="RWF103" s="224"/>
      <c r="RWG103" s="224"/>
      <c r="RWH103" s="224"/>
      <c r="RWI103" s="224"/>
      <c r="RWJ103" s="224"/>
      <c r="RWK103" s="223" t="s">
        <v>1344</v>
      </c>
      <c r="RWL103" s="224"/>
      <c r="RWM103" s="224"/>
      <c r="RWN103" s="224"/>
      <c r="RWO103" s="224"/>
      <c r="RWP103" s="224"/>
      <c r="RWQ103" s="224"/>
      <c r="RWR103" s="224"/>
      <c r="RWS103" s="223" t="s">
        <v>1344</v>
      </c>
      <c r="RWT103" s="224"/>
      <c r="RWU103" s="224"/>
      <c r="RWV103" s="224"/>
      <c r="RWW103" s="224"/>
      <c r="RWX103" s="224"/>
      <c r="RWY103" s="224"/>
      <c r="RWZ103" s="224"/>
      <c r="RXA103" s="223" t="s">
        <v>1344</v>
      </c>
      <c r="RXB103" s="224"/>
      <c r="RXC103" s="224"/>
      <c r="RXD103" s="224"/>
      <c r="RXE103" s="224"/>
      <c r="RXF103" s="224"/>
      <c r="RXG103" s="224"/>
      <c r="RXH103" s="224"/>
      <c r="RXI103" s="223" t="s">
        <v>1344</v>
      </c>
      <c r="RXJ103" s="224"/>
      <c r="RXK103" s="224"/>
      <c r="RXL103" s="224"/>
      <c r="RXM103" s="224"/>
      <c r="RXN103" s="224"/>
      <c r="RXO103" s="224"/>
      <c r="RXP103" s="224"/>
      <c r="RXQ103" s="223" t="s">
        <v>1344</v>
      </c>
      <c r="RXR103" s="224"/>
      <c r="RXS103" s="224"/>
      <c r="RXT103" s="224"/>
      <c r="RXU103" s="224"/>
      <c r="RXV103" s="224"/>
      <c r="RXW103" s="224"/>
      <c r="RXX103" s="224"/>
      <c r="RXY103" s="223" t="s">
        <v>1344</v>
      </c>
      <c r="RXZ103" s="224"/>
      <c r="RYA103" s="224"/>
      <c r="RYB103" s="224"/>
      <c r="RYC103" s="224"/>
      <c r="RYD103" s="224"/>
      <c r="RYE103" s="224"/>
      <c r="RYF103" s="224"/>
      <c r="RYG103" s="223" t="s">
        <v>1344</v>
      </c>
      <c r="RYH103" s="224"/>
      <c r="RYI103" s="224"/>
      <c r="RYJ103" s="224"/>
      <c r="RYK103" s="224"/>
      <c r="RYL103" s="224"/>
      <c r="RYM103" s="224"/>
      <c r="RYN103" s="224"/>
      <c r="RYO103" s="223" t="s">
        <v>1344</v>
      </c>
      <c r="RYP103" s="224"/>
      <c r="RYQ103" s="224"/>
      <c r="RYR103" s="224"/>
      <c r="RYS103" s="224"/>
      <c r="RYT103" s="224"/>
      <c r="RYU103" s="224"/>
      <c r="RYV103" s="224"/>
      <c r="RYW103" s="223" t="s">
        <v>1344</v>
      </c>
      <c r="RYX103" s="224"/>
      <c r="RYY103" s="224"/>
      <c r="RYZ103" s="224"/>
      <c r="RZA103" s="224"/>
      <c r="RZB103" s="224"/>
      <c r="RZC103" s="224"/>
      <c r="RZD103" s="224"/>
      <c r="RZE103" s="223" t="s">
        <v>1344</v>
      </c>
      <c r="RZF103" s="224"/>
      <c r="RZG103" s="224"/>
      <c r="RZH103" s="224"/>
      <c r="RZI103" s="224"/>
      <c r="RZJ103" s="224"/>
      <c r="RZK103" s="224"/>
      <c r="RZL103" s="224"/>
      <c r="RZM103" s="223" t="s">
        <v>1344</v>
      </c>
      <c r="RZN103" s="224"/>
      <c r="RZO103" s="224"/>
      <c r="RZP103" s="224"/>
      <c r="RZQ103" s="224"/>
      <c r="RZR103" s="224"/>
      <c r="RZS103" s="224"/>
      <c r="RZT103" s="224"/>
      <c r="RZU103" s="223" t="s">
        <v>1344</v>
      </c>
      <c r="RZV103" s="224"/>
      <c r="RZW103" s="224"/>
      <c r="RZX103" s="224"/>
      <c r="RZY103" s="224"/>
      <c r="RZZ103" s="224"/>
      <c r="SAA103" s="224"/>
      <c r="SAB103" s="224"/>
      <c r="SAC103" s="223" t="s">
        <v>1344</v>
      </c>
      <c r="SAD103" s="224"/>
      <c r="SAE103" s="224"/>
      <c r="SAF103" s="224"/>
      <c r="SAG103" s="224"/>
      <c r="SAH103" s="224"/>
      <c r="SAI103" s="224"/>
      <c r="SAJ103" s="224"/>
      <c r="SAK103" s="223" t="s">
        <v>1344</v>
      </c>
      <c r="SAL103" s="224"/>
      <c r="SAM103" s="224"/>
      <c r="SAN103" s="224"/>
      <c r="SAO103" s="224"/>
      <c r="SAP103" s="224"/>
      <c r="SAQ103" s="224"/>
      <c r="SAR103" s="224"/>
      <c r="SAS103" s="223" t="s">
        <v>1344</v>
      </c>
      <c r="SAT103" s="224"/>
      <c r="SAU103" s="224"/>
      <c r="SAV103" s="224"/>
      <c r="SAW103" s="224"/>
      <c r="SAX103" s="224"/>
      <c r="SAY103" s="224"/>
      <c r="SAZ103" s="224"/>
      <c r="SBA103" s="223" t="s">
        <v>1344</v>
      </c>
      <c r="SBB103" s="224"/>
      <c r="SBC103" s="224"/>
      <c r="SBD103" s="224"/>
      <c r="SBE103" s="224"/>
      <c r="SBF103" s="224"/>
      <c r="SBG103" s="224"/>
      <c r="SBH103" s="224"/>
      <c r="SBI103" s="223" t="s">
        <v>1344</v>
      </c>
      <c r="SBJ103" s="224"/>
      <c r="SBK103" s="224"/>
      <c r="SBL103" s="224"/>
      <c r="SBM103" s="224"/>
      <c r="SBN103" s="224"/>
      <c r="SBO103" s="224"/>
      <c r="SBP103" s="224"/>
      <c r="SBQ103" s="223" t="s">
        <v>1344</v>
      </c>
      <c r="SBR103" s="224"/>
      <c r="SBS103" s="224"/>
      <c r="SBT103" s="224"/>
      <c r="SBU103" s="224"/>
      <c r="SBV103" s="224"/>
      <c r="SBW103" s="224"/>
      <c r="SBX103" s="224"/>
      <c r="SBY103" s="223" t="s">
        <v>1344</v>
      </c>
      <c r="SBZ103" s="224"/>
      <c r="SCA103" s="224"/>
      <c r="SCB103" s="224"/>
      <c r="SCC103" s="224"/>
      <c r="SCD103" s="224"/>
      <c r="SCE103" s="224"/>
      <c r="SCF103" s="224"/>
      <c r="SCG103" s="223" t="s">
        <v>1344</v>
      </c>
      <c r="SCH103" s="224"/>
      <c r="SCI103" s="224"/>
      <c r="SCJ103" s="224"/>
      <c r="SCK103" s="224"/>
      <c r="SCL103" s="224"/>
      <c r="SCM103" s="224"/>
      <c r="SCN103" s="224"/>
      <c r="SCO103" s="223" t="s">
        <v>1344</v>
      </c>
      <c r="SCP103" s="224"/>
      <c r="SCQ103" s="224"/>
      <c r="SCR103" s="224"/>
      <c r="SCS103" s="224"/>
      <c r="SCT103" s="224"/>
      <c r="SCU103" s="224"/>
      <c r="SCV103" s="224"/>
      <c r="SCW103" s="223" t="s">
        <v>1344</v>
      </c>
      <c r="SCX103" s="224"/>
      <c r="SCY103" s="224"/>
      <c r="SCZ103" s="224"/>
      <c r="SDA103" s="224"/>
      <c r="SDB103" s="224"/>
      <c r="SDC103" s="224"/>
      <c r="SDD103" s="224"/>
      <c r="SDE103" s="223" t="s">
        <v>1344</v>
      </c>
      <c r="SDF103" s="224"/>
      <c r="SDG103" s="224"/>
      <c r="SDH103" s="224"/>
      <c r="SDI103" s="224"/>
      <c r="SDJ103" s="224"/>
      <c r="SDK103" s="224"/>
      <c r="SDL103" s="224"/>
      <c r="SDM103" s="223" t="s">
        <v>1344</v>
      </c>
      <c r="SDN103" s="224"/>
      <c r="SDO103" s="224"/>
      <c r="SDP103" s="224"/>
      <c r="SDQ103" s="224"/>
      <c r="SDR103" s="224"/>
      <c r="SDS103" s="224"/>
      <c r="SDT103" s="224"/>
      <c r="SDU103" s="223" t="s">
        <v>1344</v>
      </c>
      <c r="SDV103" s="224"/>
      <c r="SDW103" s="224"/>
      <c r="SDX103" s="224"/>
      <c r="SDY103" s="224"/>
      <c r="SDZ103" s="224"/>
      <c r="SEA103" s="224"/>
      <c r="SEB103" s="224"/>
      <c r="SEC103" s="223" t="s">
        <v>1344</v>
      </c>
      <c r="SED103" s="224"/>
      <c r="SEE103" s="224"/>
      <c r="SEF103" s="224"/>
      <c r="SEG103" s="224"/>
      <c r="SEH103" s="224"/>
      <c r="SEI103" s="224"/>
      <c r="SEJ103" s="224"/>
      <c r="SEK103" s="223" t="s">
        <v>1344</v>
      </c>
      <c r="SEL103" s="224"/>
      <c r="SEM103" s="224"/>
      <c r="SEN103" s="224"/>
      <c r="SEO103" s="224"/>
      <c r="SEP103" s="224"/>
      <c r="SEQ103" s="224"/>
      <c r="SER103" s="224"/>
      <c r="SES103" s="223" t="s">
        <v>1344</v>
      </c>
      <c r="SET103" s="224"/>
      <c r="SEU103" s="224"/>
      <c r="SEV103" s="224"/>
      <c r="SEW103" s="224"/>
      <c r="SEX103" s="224"/>
      <c r="SEY103" s="224"/>
      <c r="SEZ103" s="224"/>
      <c r="SFA103" s="223" t="s">
        <v>1344</v>
      </c>
      <c r="SFB103" s="224"/>
      <c r="SFC103" s="224"/>
      <c r="SFD103" s="224"/>
      <c r="SFE103" s="224"/>
      <c r="SFF103" s="224"/>
      <c r="SFG103" s="224"/>
      <c r="SFH103" s="224"/>
      <c r="SFI103" s="223" t="s">
        <v>1344</v>
      </c>
      <c r="SFJ103" s="224"/>
      <c r="SFK103" s="224"/>
      <c r="SFL103" s="224"/>
      <c r="SFM103" s="224"/>
      <c r="SFN103" s="224"/>
      <c r="SFO103" s="224"/>
      <c r="SFP103" s="224"/>
      <c r="SFQ103" s="223" t="s">
        <v>1344</v>
      </c>
      <c r="SFR103" s="224"/>
      <c r="SFS103" s="224"/>
      <c r="SFT103" s="224"/>
      <c r="SFU103" s="224"/>
      <c r="SFV103" s="224"/>
      <c r="SFW103" s="224"/>
      <c r="SFX103" s="224"/>
      <c r="SFY103" s="223" t="s">
        <v>1344</v>
      </c>
      <c r="SFZ103" s="224"/>
      <c r="SGA103" s="224"/>
      <c r="SGB103" s="224"/>
      <c r="SGC103" s="224"/>
      <c r="SGD103" s="224"/>
      <c r="SGE103" s="224"/>
      <c r="SGF103" s="224"/>
      <c r="SGG103" s="223" t="s">
        <v>1344</v>
      </c>
      <c r="SGH103" s="224"/>
      <c r="SGI103" s="224"/>
      <c r="SGJ103" s="224"/>
      <c r="SGK103" s="224"/>
      <c r="SGL103" s="224"/>
      <c r="SGM103" s="224"/>
      <c r="SGN103" s="224"/>
      <c r="SGO103" s="223" t="s">
        <v>1344</v>
      </c>
      <c r="SGP103" s="224"/>
      <c r="SGQ103" s="224"/>
      <c r="SGR103" s="224"/>
      <c r="SGS103" s="224"/>
      <c r="SGT103" s="224"/>
      <c r="SGU103" s="224"/>
      <c r="SGV103" s="224"/>
      <c r="SGW103" s="223" t="s">
        <v>1344</v>
      </c>
      <c r="SGX103" s="224"/>
      <c r="SGY103" s="224"/>
      <c r="SGZ103" s="224"/>
      <c r="SHA103" s="224"/>
      <c r="SHB103" s="224"/>
      <c r="SHC103" s="224"/>
      <c r="SHD103" s="224"/>
      <c r="SHE103" s="223" t="s">
        <v>1344</v>
      </c>
      <c r="SHF103" s="224"/>
      <c r="SHG103" s="224"/>
      <c r="SHH103" s="224"/>
      <c r="SHI103" s="224"/>
      <c r="SHJ103" s="224"/>
      <c r="SHK103" s="224"/>
      <c r="SHL103" s="224"/>
      <c r="SHM103" s="223" t="s">
        <v>1344</v>
      </c>
      <c r="SHN103" s="224"/>
      <c r="SHO103" s="224"/>
      <c r="SHP103" s="224"/>
      <c r="SHQ103" s="224"/>
      <c r="SHR103" s="224"/>
      <c r="SHS103" s="224"/>
      <c r="SHT103" s="224"/>
      <c r="SHU103" s="223" t="s">
        <v>1344</v>
      </c>
      <c r="SHV103" s="224"/>
      <c r="SHW103" s="224"/>
      <c r="SHX103" s="224"/>
      <c r="SHY103" s="224"/>
      <c r="SHZ103" s="224"/>
      <c r="SIA103" s="224"/>
      <c r="SIB103" s="224"/>
      <c r="SIC103" s="223" t="s">
        <v>1344</v>
      </c>
      <c r="SID103" s="224"/>
      <c r="SIE103" s="224"/>
      <c r="SIF103" s="224"/>
      <c r="SIG103" s="224"/>
      <c r="SIH103" s="224"/>
      <c r="SII103" s="224"/>
      <c r="SIJ103" s="224"/>
      <c r="SIK103" s="223" t="s">
        <v>1344</v>
      </c>
      <c r="SIL103" s="224"/>
      <c r="SIM103" s="224"/>
      <c r="SIN103" s="224"/>
      <c r="SIO103" s="224"/>
      <c r="SIP103" s="224"/>
      <c r="SIQ103" s="224"/>
      <c r="SIR103" s="224"/>
      <c r="SIS103" s="223" t="s">
        <v>1344</v>
      </c>
      <c r="SIT103" s="224"/>
      <c r="SIU103" s="224"/>
      <c r="SIV103" s="224"/>
      <c r="SIW103" s="224"/>
      <c r="SIX103" s="224"/>
      <c r="SIY103" s="224"/>
      <c r="SIZ103" s="224"/>
      <c r="SJA103" s="223" t="s">
        <v>1344</v>
      </c>
      <c r="SJB103" s="224"/>
      <c r="SJC103" s="224"/>
      <c r="SJD103" s="224"/>
      <c r="SJE103" s="224"/>
      <c r="SJF103" s="224"/>
      <c r="SJG103" s="224"/>
      <c r="SJH103" s="224"/>
      <c r="SJI103" s="223" t="s">
        <v>1344</v>
      </c>
      <c r="SJJ103" s="224"/>
      <c r="SJK103" s="224"/>
      <c r="SJL103" s="224"/>
      <c r="SJM103" s="224"/>
      <c r="SJN103" s="224"/>
      <c r="SJO103" s="224"/>
      <c r="SJP103" s="224"/>
      <c r="SJQ103" s="223" t="s">
        <v>1344</v>
      </c>
      <c r="SJR103" s="224"/>
      <c r="SJS103" s="224"/>
      <c r="SJT103" s="224"/>
      <c r="SJU103" s="224"/>
      <c r="SJV103" s="224"/>
      <c r="SJW103" s="224"/>
      <c r="SJX103" s="224"/>
      <c r="SJY103" s="223" t="s">
        <v>1344</v>
      </c>
      <c r="SJZ103" s="224"/>
      <c r="SKA103" s="224"/>
      <c r="SKB103" s="224"/>
      <c r="SKC103" s="224"/>
      <c r="SKD103" s="224"/>
      <c r="SKE103" s="224"/>
      <c r="SKF103" s="224"/>
      <c r="SKG103" s="223" t="s">
        <v>1344</v>
      </c>
      <c r="SKH103" s="224"/>
      <c r="SKI103" s="224"/>
      <c r="SKJ103" s="224"/>
      <c r="SKK103" s="224"/>
      <c r="SKL103" s="224"/>
      <c r="SKM103" s="224"/>
      <c r="SKN103" s="224"/>
      <c r="SKO103" s="223" t="s">
        <v>1344</v>
      </c>
      <c r="SKP103" s="224"/>
      <c r="SKQ103" s="224"/>
      <c r="SKR103" s="224"/>
      <c r="SKS103" s="224"/>
      <c r="SKT103" s="224"/>
      <c r="SKU103" s="224"/>
      <c r="SKV103" s="224"/>
      <c r="SKW103" s="223" t="s">
        <v>1344</v>
      </c>
      <c r="SKX103" s="224"/>
      <c r="SKY103" s="224"/>
      <c r="SKZ103" s="224"/>
      <c r="SLA103" s="224"/>
      <c r="SLB103" s="224"/>
      <c r="SLC103" s="224"/>
      <c r="SLD103" s="224"/>
      <c r="SLE103" s="223" t="s">
        <v>1344</v>
      </c>
      <c r="SLF103" s="224"/>
      <c r="SLG103" s="224"/>
      <c r="SLH103" s="224"/>
      <c r="SLI103" s="224"/>
      <c r="SLJ103" s="224"/>
      <c r="SLK103" s="224"/>
      <c r="SLL103" s="224"/>
      <c r="SLM103" s="223" t="s">
        <v>1344</v>
      </c>
      <c r="SLN103" s="224"/>
      <c r="SLO103" s="224"/>
      <c r="SLP103" s="224"/>
      <c r="SLQ103" s="224"/>
      <c r="SLR103" s="224"/>
      <c r="SLS103" s="224"/>
      <c r="SLT103" s="224"/>
      <c r="SLU103" s="223" t="s">
        <v>1344</v>
      </c>
      <c r="SLV103" s="224"/>
      <c r="SLW103" s="224"/>
      <c r="SLX103" s="224"/>
      <c r="SLY103" s="224"/>
      <c r="SLZ103" s="224"/>
      <c r="SMA103" s="224"/>
      <c r="SMB103" s="224"/>
      <c r="SMC103" s="223" t="s">
        <v>1344</v>
      </c>
      <c r="SMD103" s="224"/>
      <c r="SME103" s="224"/>
      <c r="SMF103" s="224"/>
      <c r="SMG103" s="224"/>
      <c r="SMH103" s="224"/>
      <c r="SMI103" s="224"/>
      <c r="SMJ103" s="224"/>
      <c r="SMK103" s="223" t="s">
        <v>1344</v>
      </c>
      <c r="SML103" s="224"/>
      <c r="SMM103" s="224"/>
      <c r="SMN103" s="224"/>
      <c r="SMO103" s="224"/>
      <c r="SMP103" s="224"/>
      <c r="SMQ103" s="224"/>
      <c r="SMR103" s="224"/>
      <c r="SMS103" s="223" t="s">
        <v>1344</v>
      </c>
      <c r="SMT103" s="224"/>
      <c r="SMU103" s="224"/>
      <c r="SMV103" s="224"/>
      <c r="SMW103" s="224"/>
      <c r="SMX103" s="224"/>
      <c r="SMY103" s="224"/>
      <c r="SMZ103" s="224"/>
      <c r="SNA103" s="223" t="s">
        <v>1344</v>
      </c>
      <c r="SNB103" s="224"/>
      <c r="SNC103" s="224"/>
      <c r="SND103" s="224"/>
      <c r="SNE103" s="224"/>
      <c r="SNF103" s="224"/>
      <c r="SNG103" s="224"/>
      <c r="SNH103" s="224"/>
      <c r="SNI103" s="223" t="s">
        <v>1344</v>
      </c>
      <c r="SNJ103" s="224"/>
      <c r="SNK103" s="224"/>
      <c r="SNL103" s="224"/>
      <c r="SNM103" s="224"/>
      <c r="SNN103" s="224"/>
      <c r="SNO103" s="224"/>
      <c r="SNP103" s="224"/>
      <c r="SNQ103" s="223" t="s">
        <v>1344</v>
      </c>
      <c r="SNR103" s="224"/>
      <c r="SNS103" s="224"/>
      <c r="SNT103" s="224"/>
      <c r="SNU103" s="224"/>
      <c r="SNV103" s="224"/>
      <c r="SNW103" s="224"/>
      <c r="SNX103" s="224"/>
      <c r="SNY103" s="223" t="s">
        <v>1344</v>
      </c>
      <c r="SNZ103" s="224"/>
      <c r="SOA103" s="224"/>
      <c r="SOB103" s="224"/>
      <c r="SOC103" s="224"/>
      <c r="SOD103" s="224"/>
      <c r="SOE103" s="224"/>
      <c r="SOF103" s="224"/>
      <c r="SOG103" s="223" t="s">
        <v>1344</v>
      </c>
      <c r="SOH103" s="224"/>
      <c r="SOI103" s="224"/>
      <c r="SOJ103" s="224"/>
      <c r="SOK103" s="224"/>
      <c r="SOL103" s="224"/>
      <c r="SOM103" s="224"/>
      <c r="SON103" s="224"/>
      <c r="SOO103" s="223" t="s">
        <v>1344</v>
      </c>
      <c r="SOP103" s="224"/>
      <c r="SOQ103" s="224"/>
      <c r="SOR103" s="224"/>
      <c r="SOS103" s="224"/>
      <c r="SOT103" s="224"/>
      <c r="SOU103" s="224"/>
      <c r="SOV103" s="224"/>
      <c r="SOW103" s="223" t="s">
        <v>1344</v>
      </c>
      <c r="SOX103" s="224"/>
      <c r="SOY103" s="224"/>
      <c r="SOZ103" s="224"/>
      <c r="SPA103" s="224"/>
      <c r="SPB103" s="224"/>
      <c r="SPC103" s="224"/>
      <c r="SPD103" s="224"/>
      <c r="SPE103" s="223" t="s">
        <v>1344</v>
      </c>
      <c r="SPF103" s="224"/>
      <c r="SPG103" s="224"/>
      <c r="SPH103" s="224"/>
      <c r="SPI103" s="224"/>
      <c r="SPJ103" s="224"/>
      <c r="SPK103" s="224"/>
      <c r="SPL103" s="224"/>
      <c r="SPM103" s="223" t="s">
        <v>1344</v>
      </c>
      <c r="SPN103" s="224"/>
      <c r="SPO103" s="224"/>
      <c r="SPP103" s="224"/>
      <c r="SPQ103" s="224"/>
      <c r="SPR103" s="224"/>
      <c r="SPS103" s="224"/>
      <c r="SPT103" s="224"/>
      <c r="SPU103" s="223" t="s">
        <v>1344</v>
      </c>
      <c r="SPV103" s="224"/>
      <c r="SPW103" s="224"/>
      <c r="SPX103" s="224"/>
      <c r="SPY103" s="224"/>
      <c r="SPZ103" s="224"/>
      <c r="SQA103" s="224"/>
      <c r="SQB103" s="224"/>
      <c r="SQC103" s="223" t="s">
        <v>1344</v>
      </c>
      <c r="SQD103" s="224"/>
      <c r="SQE103" s="224"/>
      <c r="SQF103" s="224"/>
      <c r="SQG103" s="224"/>
      <c r="SQH103" s="224"/>
      <c r="SQI103" s="224"/>
      <c r="SQJ103" s="224"/>
      <c r="SQK103" s="223" t="s">
        <v>1344</v>
      </c>
      <c r="SQL103" s="224"/>
      <c r="SQM103" s="224"/>
      <c r="SQN103" s="224"/>
      <c r="SQO103" s="224"/>
      <c r="SQP103" s="224"/>
      <c r="SQQ103" s="224"/>
      <c r="SQR103" s="224"/>
      <c r="SQS103" s="223" t="s">
        <v>1344</v>
      </c>
      <c r="SQT103" s="224"/>
      <c r="SQU103" s="224"/>
      <c r="SQV103" s="224"/>
      <c r="SQW103" s="224"/>
      <c r="SQX103" s="224"/>
      <c r="SQY103" s="224"/>
      <c r="SQZ103" s="224"/>
      <c r="SRA103" s="223" t="s">
        <v>1344</v>
      </c>
      <c r="SRB103" s="224"/>
      <c r="SRC103" s="224"/>
      <c r="SRD103" s="224"/>
      <c r="SRE103" s="224"/>
      <c r="SRF103" s="224"/>
      <c r="SRG103" s="224"/>
      <c r="SRH103" s="224"/>
      <c r="SRI103" s="223" t="s">
        <v>1344</v>
      </c>
      <c r="SRJ103" s="224"/>
      <c r="SRK103" s="224"/>
      <c r="SRL103" s="224"/>
      <c r="SRM103" s="224"/>
      <c r="SRN103" s="224"/>
      <c r="SRO103" s="224"/>
      <c r="SRP103" s="224"/>
      <c r="SRQ103" s="223" t="s">
        <v>1344</v>
      </c>
      <c r="SRR103" s="224"/>
      <c r="SRS103" s="224"/>
      <c r="SRT103" s="224"/>
      <c r="SRU103" s="224"/>
      <c r="SRV103" s="224"/>
      <c r="SRW103" s="224"/>
      <c r="SRX103" s="224"/>
      <c r="SRY103" s="223" t="s">
        <v>1344</v>
      </c>
      <c r="SRZ103" s="224"/>
      <c r="SSA103" s="224"/>
      <c r="SSB103" s="224"/>
      <c r="SSC103" s="224"/>
      <c r="SSD103" s="224"/>
      <c r="SSE103" s="224"/>
      <c r="SSF103" s="224"/>
      <c r="SSG103" s="223" t="s">
        <v>1344</v>
      </c>
      <c r="SSH103" s="224"/>
      <c r="SSI103" s="224"/>
      <c r="SSJ103" s="224"/>
      <c r="SSK103" s="224"/>
      <c r="SSL103" s="224"/>
      <c r="SSM103" s="224"/>
      <c r="SSN103" s="224"/>
      <c r="SSO103" s="223" t="s">
        <v>1344</v>
      </c>
      <c r="SSP103" s="224"/>
      <c r="SSQ103" s="224"/>
      <c r="SSR103" s="224"/>
      <c r="SSS103" s="224"/>
      <c r="SST103" s="224"/>
      <c r="SSU103" s="224"/>
      <c r="SSV103" s="224"/>
      <c r="SSW103" s="223" t="s">
        <v>1344</v>
      </c>
      <c r="SSX103" s="224"/>
      <c r="SSY103" s="224"/>
      <c r="SSZ103" s="224"/>
      <c r="STA103" s="224"/>
      <c r="STB103" s="224"/>
      <c r="STC103" s="224"/>
      <c r="STD103" s="224"/>
      <c r="STE103" s="223" t="s">
        <v>1344</v>
      </c>
      <c r="STF103" s="224"/>
      <c r="STG103" s="224"/>
      <c r="STH103" s="224"/>
      <c r="STI103" s="224"/>
      <c r="STJ103" s="224"/>
      <c r="STK103" s="224"/>
      <c r="STL103" s="224"/>
      <c r="STM103" s="223" t="s">
        <v>1344</v>
      </c>
      <c r="STN103" s="224"/>
      <c r="STO103" s="224"/>
      <c r="STP103" s="224"/>
      <c r="STQ103" s="224"/>
      <c r="STR103" s="224"/>
      <c r="STS103" s="224"/>
      <c r="STT103" s="224"/>
      <c r="STU103" s="223" t="s">
        <v>1344</v>
      </c>
      <c r="STV103" s="224"/>
      <c r="STW103" s="224"/>
      <c r="STX103" s="224"/>
      <c r="STY103" s="224"/>
      <c r="STZ103" s="224"/>
      <c r="SUA103" s="224"/>
      <c r="SUB103" s="224"/>
      <c r="SUC103" s="223" t="s">
        <v>1344</v>
      </c>
      <c r="SUD103" s="224"/>
      <c r="SUE103" s="224"/>
      <c r="SUF103" s="224"/>
      <c r="SUG103" s="224"/>
      <c r="SUH103" s="224"/>
      <c r="SUI103" s="224"/>
      <c r="SUJ103" s="224"/>
      <c r="SUK103" s="223" t="s">
        <v>1344</v>
      </c>
      <c r="SUL103" s="224"/>
      <c r="SUM103" s="224"/>
      <c r="SUN103" s="224"/>
      <c r="SUO103" s="224"/>
      <c r="SUP103" s="224"/>
      <c r="SUQ103" s="224"/>
      <c r="SUR103" s="224"/>
      <c r="SUS103" s="223" t="s">
        <v>1344</v>
      </c>
      <c r="SUT103" s="224"/>
      <c r="SUU103" s="224"/>
      <c r="SUV103" s="224"/>
      <c r="SUW103" s="224"/>
      <c r="SUX103" s="224"/>
      <c r="SUY103" s="224"/>
      <c r="SUZ103" s="224"/>
      <c r="SVA103" s="223" t="s">
        <v>1344</v>
      </c>
      <c r="SVB103" s="224"/>
      <c r="SVC103" s="224"/>
      <c r="SVD103" s="224"/>
      <c r="SVE103" s="224"/>
      <c r="SVF103" s="224"/>
      <c r="SVG103" s="224"/>
      <c r="SVH103" s="224"/>
      <c r="SVI103" s="223" t="s">
        <v>1344</v>
      </c>
      <c r="SVJ103" s="224"/>
      <c r="SVK103" s="224"/>
      <c r="SVL103" s="224"/>
      <c r="SVM103" s="224"/>
      <c r="SVN103" s="224"/>
      <c r="SVO103" s="224"/>
      <c r="SVP103" s="224"/>
      <c r="SVQ103" s="223" t="s">
        <v>1344</v>
      </c>
      <c r="SVR103" s="224"/>
      <c r="SVS103" s="224"/>
      <c r="SVT103" s="224"/>
      <c r="SVU103" s="224"/>
      <c r="SVV103" s="224"/>
      <c r="SVW103" s="224"/>
      <c r="SVX103" s="224"/>
      <c r="SVY103" s="223" t="s">
        <v>1344</v>
      </c>
      <c r="SVZ103" s="224"/>
      <c r="SWA103" s="224"/>
      <c r="SWB103" s="224"/>
      <c r="SWC103" s="224"/>
      <c r="SWD103" s="224"/>
      <c r="SWE103" s="224"/>
      <c r="SWF103" s="224"/>
      <c r="SWG103" s="223" t="s">
        <v>1344</v>
      </c>
      <c r="SWH103" s="224"/>
      <c r="SWI103" s="224"/>
      <c r="SWJ103" s="224"/>
      <c r="SWK103" s="224"/>
      <c r="SWL103" s="224"/>
      <c r="SWM103" s="224"/>
      <c r="SWN103" s="224"/>
      <c r="SWO103" s="223" t="s">
        <v>1344</v>
      </c>
      <c r="SWP103" s="224"/>
      <c r="SWQ103" s="224"/>
      <c r="SWR103" s="224"/>
      <c r="SWS103" s="224"/>
      <c r="SWT103" s="224"/>
      <c r="SWU103" s="224"/>
      <c r="SWV103" s="224"/>
      <c r="SWW103" s="223" t="s">
        <v>1344</v>
      </c>
      <c r="SWX103" s="224"/>
      <c r="SWY103" s="224"/>
      <c r="SWZ103" s="224"/>
      <c r="SXA103" s="224"/>
      <c r="SXB103" s="224"/>
      <c r="SXC103" s="224"/>
      <c r="SXD103" s="224"/>
      <c r="SXE103" s="223" t="s">
        <v>1344</v>
      </c>
      <c r="SXF103" s="224"/>
      <c r="SXG103" s="224"/>
      <c r="SXH103" s="224"/>
      <c r="SXI103" s="224"/>
      <c r="SXJ103" s="224"/>
      <c r="SXK103" s="224"/>
      <c r="SXL103" s="224"/>
      <c r="SXM103" s="223" t="s">
        <v>1344</v>
      </c>
      <c r="SXN103" s="224"/>
      <c r="SXO103" s="224"/>
      <c r="SXP103" s="224"/>
      <c r="SXQ103" s="224"/>
      <c r="SXR103" s="224"/>
      <c r="SXS103" s="224"/>
      <c r="SXT103" s="224"/>
      <c r="SXU103" s="223" t="s">
        <v>1344</v>
      </c>
      <c r="SXV103" s="224"/>
      <c r="SXW103" s="224"/>
      <c r="SXX103" s="224"/>
      <c r="SXY103" s="224"/>
      <c r="SXZ103" s="224"/>
      <c r="SYA103" s="224"/>
      <c r="SYB103" s="224"/>
      <c r="SYC103" s="223" t="s">
        <v>1344</v>
      </c>
      <c r="SYD103" s="224"/>
      <c r="SYE103" s="224"/>
      <c r="SYF103" s="224"/>
      <c r="SYG103" s="224"/>
      <c r="SYH103" s="224"/>
      <c r="SYI103" s="224"/>
      <c r="SYJ103" s="224"/>
      <c r="SYK103" s="223" t="s">
        <v>1344</v>
      </c>
      <c r="SYL103" s="224"/>
      <c r="SYM103" s="224"/>
      <c r="SYN103" s="224"/>
      <c r="SYO103" s="224"/>
      <c r="SYP103" s="224"/>
      <c r="SYQ103" s="224"/>
      <c r="SYR103" s="224"/>
      <c r="SYS103" s="223" t="s">
        <v>1344</v>
      </c>
      <c r="SYT103" s="224"/>
      <c r="SYU103" s="224"/>
      <c r="SYV103" s="224"/>
      <c r="SYW103" s="224"/>
      <c r="SYX103" s="224"/>
      <c r="SYY103" s="224"/>
      <c r="SYZ103" s="224"/>
      <c r="SZA103" s="223" t="s">
        <v>1344</v>
      </c>
      <c r="SZB103" s="224"/>
      <c r="SZC103" s="224"/>
      <c r="SZD103" s="224"/>
      <c r="SZE103" s="224"/>
      <c r="SZF103" s="224"/>
      <c r="SZG103" s="224"/>
      <c r="SZH103" s="224"/>
      <c r="SZI103" s="223" t="s">
        <v>1344</v>
      </c>
      <c r="SZJ103" s="224"/>
      <c r="SZK103" s="224"/>
      <c r="SZL103" s="224"/>
      <c r="SZM103" s="224"/>
      <c r="SZN103" s="224"/>
      <c r="SZO103" s="224"/>
      <c r="SZP103" s="224"/>
      <c r="SZQ103" s="223" t="s">
        <v>1344</v>
      </c>
      <c r="SZR103" s="224"/>
      <c r="SZS103" s="224"/>
      <c r="SZT103" s="224"/>
      <c r="SZU103" s="224"/>
      <c r="SZV103" s="224"/>
      <c r="SZW103" s="224"/>
      <c r="SZX103" s="224"/>
      <c r="SZY103" s="223" t="s">
        <v>1344</v>
      </c>
      <c r="SZZ103" s="224"/>
      <c r="TAA103" s="224"/>
      <c r="TAB103" s="224"/>
      <c r="TAC103" s="224"/>
      <c r="TAD103" s="224"/>
      <c r="TAE103" s="224"/>
      <c r="TAF103" s="224"/>
      <c r="TAG103" s="223" t="s">
        <v>1344</v>
      </c>
      <c r="TAH103" s="224"/>
      <c r="TAI103" s="224"/>
      <c r="TAJ103" s="224"/>
      <c r="TAK103" s="224"/>
      <c r="TAL103" s="224"/>
      <c r="TAM103" s="224"/>
      <c r="TAN103" s="224"/>
      <c r="TAO103" s="223" t="s">
        <v>1344</v>
      </c>
      <c r="TAP103" s="224"/>
      <c r="TAQ103" s="224"/>
      <c r="TAR103" s="224"/>
      <c r="TAS103" s="224"/>
      <c r="TAT103" s="224"/>
      <c r="TAU103" s="224"/>
      <c r="TAV103" s="224"/>
      <c r="TAW103" s="223" t="s">
        <v>1344</v>
      </c>
      <c r="TAX103" s="224"/>
      <c r="TAY103" s="224"/>
      <c r="TAZ103" s="224"/>
      <c r="TBA103" s="224"/>
      <c r="TBB103" s="224"/>
      <c r="TBC103" s="224"/>
      <c r="TBD103" s="224"/>
      <c r="TBE103" s="223" t="s">
        <v>1344</v>
      </c>
      <c r="TBF103" s="224"/>
      <c r="TBG103" s="224"/>
      <c r="TBH103" s="224"/>
      <c r="TBI103" s="224"/>
      <c r="TBJ103" s="224"/>
      <c r="TBK103" s="224"/>
      <c r="TBL103" s="224"/>
      <c r="TBM103" s="223" t="s">
        <v>1344</v>
      </c>
      <c r="TBN103" s="224"/>
      <c r="TBO103" s="224"/>
      <c r="TBP103" s="224"/>
      <c r="TBQ103" s="224"/>
      <c r="TBR103" s="224"/>
      <c r="TBS103" s="224"/>
      <c r="TBT103" s="224"/>
      <c r="TBU103" s="223" t="s">
        <v>1344</v>
      </c>
      <c r="TBV103" s="224"/>
      <c r="TBW103" s="224"/>
      <c r="TBX103" s="224"/>
      <c r="TBY103" s="224"/>
      <c r="TBZ103" s="224"/>
      <c r="TCA103" s="224"/>
      <c r="TCB103" s="224"/>
      <c r="TCC103" s="223" t="s">
        <v>1344</v>
      </c>
      <c r="TCD103" s="224"/>
      <c r="TCE103" s="224"/>
      <c r="TCF103" s="224"/>
      <c r="TCG103" s="224"/>
      <c r="TCH103" s="224"/>
      <c r="TCI103" s="224"/>
      <c r="TCJ103" s="224"/>
      <c r="TCK103" s="223" t="s">
        <v>1344</v>
      </c>
      <c r="TCL103" s="224"/>
      <c r="TCM103" s="224"/>
      <c r="TCN103" s="224"/>
      <c r="TCO103" s="224"/>
      <c r="TCP103" s="224"/>
      <c r="TCQ103" s="224"/>
      <c r="TCR103" s="224"/>
      <c r="TCS103" s="223" t="s">
        <v>1344</v>
      </c>
      <c r="TCT103" s="224"/>
      <c r="TCU103" s="224"/>
      <c r="TCV103" s="224"/>
      <c r="TCW103" s="224"/>
      <c r="TCX103" s="224"/>
      <c r="TCY103" s="224"/>
      <c r="TCZ103" s="224"/>
      <c r="TDA103" s="223" t="s">
        <v>1344</v>
      </c>
      <c r="TDB103" s="224"/>
      <c r="TDC103" s="224"/>
      <c r="TDD103" s="224"/>
      <c r="TDE103" s="224"/>
      <c r="TDF103" s="224"/>
      <c r="TDG103" s="224"/>
      <c r="TDH103" s="224"/>
      <c r="TDI103" s="223" t="s">
        <v>1344</v>
      </c>
      <c r="TDJ103" s="224"/>
      <c r="TDK103" s="224"/>
      <c r="TDL103" s="224"/>
      <c r="TDM103" s="224"/>
      <c r="TDN103" s="224"/>
      <c r="TDO103" s="224"/>
      <c r="TDP103" s="224"/>
      <c r="TDQ103" s="223" t="s">
        <v>1344</v>
      </c>
      <c r="TDR103" s="224"/>
      <c r="TDS103" s="224"/>
      <c r="TDT103" s="224"/>
      <c r="TDU103" s="224"/>
      <c r="TDV103" s="224"/>
      <c r="TDW103" s="224"/>
      <c r="TDX103" s="224"/>
      <c r="TDY103" s="223" t="s">
        <v>1344</v>
      </c>
      <c r="TDZ103" s="224"/>
      <c r="TEA103" s="224"/>
      <c r="TEB103" s="224"/>
      <c r="TEC103" s="224"/>
      <c r="TED103" s="224"/>
      <c r="TEE103" s="224"/>
      <c r="TEF103" s="224"/>
      <c r="TEG103" s="223" t="s">
        <v>1344</v>
      </c>
      <c r="TEH103" s="224"/>
      <c r="TEI103" s="224"/>
      <c r="TEJ103" s="224"/>
      <c r="TEK103" s="224"/>
      <c r="TEL103" s="224"/>
      <c r="TEM103" s="224"/>
      <c r="TEN103" s="224"/>
      <c r="TEO103" s="223" t="s">
        <v>1344</v>
      </c>
      <c r="TEP103" s="224"/>
      <c r="TEQ103" s="224"/>
      <c r="TER103" s="224"/>
      <c r="TES103" s="224"/>
      <c r="TET103" s="224"/>
      <c r="TEU103" s="224"/>
      <c r="TEV103" s="224"/>
      <c r="TEW103" s="223" t="s">
        <v>1344</v>
      </c>
      <c r="TEX103" s="224"/>
      <c r="TEY103" s="224"/>
      <c r="TEZ103" s="224"/>
      <c r="TFA103" s="224"/>
      <c r="TFB103" s="224"/>
      <c r="TFC103" s="224"/>
      <c r="TFD103" s="224"/>
      <c r="TFE103" s="223" t="s">
        <v>1344</v>
      </c>
      <c r="TFF103" s="224"/>
      <c r="TFG103" s="224"/>
      <c r="TFH103" s="224"/>
      <c r="TFI103" s="224"/>
      <c r="TFJ103" s="224"/>
      <c r="TFK103" s="224"/>
      <c r="TFL103" s="224"/>
      <c r="TFM103" s="223" t="s">
        <v>1344</v>
      </c>
      <c r="TFN103" s="224"/>
      <c r="TFO103" s="224"/>
      <c r="TFP103" s="224"/>
      <c r="TFQ103" s="224"/>
      <c r="TFR103" s="224"/>
      <c r="TFS103" s="224"/>
      <c r="TFT103" s="224"/>
      <c r="TFU103" s="223" t="s">
        <v>1344</v>
      </c>
      <c r="TFV103" s="224"/>
      <c r="TFW103" s="224"/>
      <c r="TFX103" s="224"/>
      <c r="TFY103" s="224"/>
      <c r="TFZ103" s="224"/>
      <c r="TGA103" s="224"/>
      <c r="TGB103" s="224"/>
      <c r="TGC103" s="223" t="s">
        <v>1344</v>
      </c>
      <c r="TGD103" s="224"/>
      <c r="TGE103" s="224"/>
      <c r="TGF103" s="224"/>
      <c r="TGG103" s="224"/>
      <c r="TGH103" s="224"/>
      <c r="TGI103" s="224"/>
      <c r="TGJ103" s="224"/>
      <c r="TGK103" s="223" t="s">
        <v>1344</v>
      </c>
      <c r="TGL103" s="224"/>
      <c r="TGM103" s="224"/>
      <c r="TGN103" s="224"/>
      <c r="TGO103" s="224"/>
      <c r="TGP103" s="224"/>
      <c r="TGQ103" s="224"/>
      <c r="TGR103" s="224"/>
      <c r="TGS103" s="223" t="s">
        <v>1344</v>
      </c>
      <c r="TGT103" s="224"/>
      <c r="TGU103" s="224"/>
      <c r="TGV103" s="224"/>
      <c r="TGW103" s="224"/>
      <c r="TGX103" s="224"/>
      <c r="TGY103" s="224"/>
      <c r="TGZ103" s="224"/>
      <c r="THA103" s="223" t="s">
        <v>1344</v>
      </c>
      <c r="THB103" s="224"/>
      <c r="THC103" s="224"/>
      <c r="THD103" s="224"/>
      <c r="THE103" s="224"/>
      <c r="THF103" s="224"/>
      <c r="THG103" s="224"/>
      <c r="THH103" s="224"/>
      <c r="THI103" s="223" t="s">
        <v>1344</v>
      </c>
      <c r="THJ103" s="224"/>
      <c r="THK103" s="224"/>
      <c r="THL103" s="224"/>
      <c r="THM103" s="224"/>
      <c r="THN103" s="224"/>
      <c r="THO103" s="224"/>
      <c r="THP103" s="224"/>
      <c r="THQ103" s="223" t="s">
        <v>1344</v>
      </c>
      <c r="THR103" s="224"/>
      <c r="THS103" s="224"/>
      <c r="THT103" s="224"/>
      <c r="THU103" s="224"/>
      <c r="THV103" s="224"/>
      <c r="THW103" s="224"/>
      <c r="THX103" s="224"/>
      <c r="THY103" s="223" t="s">
        <v>1344</v>
      </c>
      <c r="THZ103" s="224"/>
      <c r="TIA103" s="224"/>
      <c r="TIB103" s="224"/>
      <c r="TIC103" s="224"/>
      <c r="TID103" s="224"/>
      <c r="TIE103" s="224"/>
      <c r="TIF103" s="224"/>
      <c r="TIG103" s="223" t="s">
        <v>1344</v>
      </c>
      <c r="TIH103" s="224"/>
      <c r="TII103" s="224"/>
      <c r="TIJ103" s="224"/>
      <c r="TIK103" s="224"/>
      <c r="TIL103" s="224"/>
      <c r="TIM103" s="224"/>
      <c r="TIN103" s="224"/>
      <c r="TIO103" s="223" t="s">
        <v>1344</v>
      </c>
      <c r="TIP103" s="224"/>
      <c r="TIQ103" s="224"/>
      <c r="TIR103" s="224"/>
      <c r="TIS103" s="224"/>
      <c r="TIT103" s="224"/>
      <c r="TIU103" s="224"/>
      <c r="TIV103" s="224"/>
      <c r="TIW103" s="223" t="s">
        <v>1344</v>
      </c>
      <c r="TIX103" s="224"/>
      <c r="TIY103" s="224"/>
      <c r="TIZ103" s="224"/>
      <c r="TJA103" s="224"/>
      <c r="TJB103" s="224"/>
      <c r="TJC103" s="224"/>
      <c r="TJD103" s="224"/>
      <c r="TJE103" s="223" t="s">
        <v>1344</v>
      </c>
      <c r="TJF103" s="224"/>
      <c r="TJG103" s="224"/>
      <c r="TJH103" s="224"/>
      <c r="TJI103" s="224"/>
      <c r="TJJ103" s="224"/>
      <c r="TJK103" s="224"/>
      <c r="TJL103" s="224"/>
      <c r="TJM103" s="223" t="s">
        <v>1344</v>
      </c>
      <c r="TJN103" s="224"/>
      <c r="TJO103" s="224"/>
      <c r="TJP103" s="224"/>
      <c r="TJQ103" s="224"/>
      <c r="TJR103" s="224"/>
      <c r="TJS103" s="224"/>
      <c r="TJT103" s="224"/>
      <c r="TJU103" s="223" t="s">
        <v>1344</v>
      </c>
      <c r="TJV103" s="224"/>
      <c r="TJW103" s="224"/>
      <c r="TJX103" s="224"/>
      <c r="TJY103" s="224"/>
      <c r="TJZ103" s="224"/>
      <c r="TKA103" s="224"/>
      <c r="TKB103" s="224"/>
      <c r="TKC103" s="223" t="s">
        <v>1344</v>
      </c>
      <c r="TKD103" s="224"/>
      <c r="TKE103" s="224"/>
      <c r="TKF103" s="224"/>
      <c r="TKG103" s="224"/>
      <c r="TKH103" s="224"/>
      <c r="TKI103" s="224"/>
      <c r="TKJ103" s="224"/>
      <c r="TKK103" s="223" t="s">
        <v>1344</v>
      </c>
      <c r="TKL103" s="224"/>
      <c r="TKM103" s="224"/>
      <c r="TKN103" s="224"/>
      <c r="TKO103" s="224"/>
      <c r="TKP103" s="224"/>
      <c r="TKQ103" s="224"/>
      <c r="TKR103" s="224"/>
      <c r="TKS103" s="223" t="s">
        <v>1344</v>
      </c>
      <c r="TKT103" s="224"/>
      <c r="TKU103" s="224"/>
      <c r="TKV103" s="224"/>
      <c r="TKW103" s="224"/>
      <c r="TKX103" s="224"/>
      <c r="TKY103" s="224"/>
      <c r="TKZ103" s="224"/>
      <c r="TLA103" s="223" t="s">
        <v>1344</v>
      </c>
      <c r="TLB103" s="224"/>
      <c r="TLC103" s="224"/>
      <c r="TLD103" s="224"/>
      <c r="TLE103" s="224"/>
      <c r="TLF103" s="224"/>
      <c r="TLG103" s="224"/>
      <c r="TLH103" s="224"/>
      <c r="TLI103" s="223" t="s">
        <v>1344</v>
      </c>
      <c r="TLJ103" s="224"/>
      <c r="TLK103" s="224"/>
      <c r="TLL103" s="224"/>
      <c r="TLM103" s="224"/>
      <c r="TLN103" s="224"/>
      <c r="TLO103" s="224"/>
      <c r="TLP103" s="224"/>
      <c r="TLQ103" s="223" t="s">
        <v>1344</v>
      </c>
      <c r="TLR103" s="224"/>
      <c r="TLS103" s="224"/>
      <c r="TLT103" s="224"/>
      <c r="TLU103" s="224"/>
      <c r="TLV103" s="224"/>
      <c r="TLW103" s="224"/>
      <c r="TLX103" s="224"/>
      <c r="TLY103" s="223" t="s">
        <v>1344</v>
      </c>
      <c r="TLZ103" s="224"/>
      <c r="TMA103" s="224"/>
      <c r="TMB103" s="224"/>
      <c r="TMC103" s="224"/>
      <c r="TMD103" s="224"/>
      <c r="TME103" s="224"/>
      <c r="TMF103" s="224"/>
      <c r="TMG103" s="223" t="s">
        <v>1344</v>
      </c>
      <c r="TMH103" s="224"/>
      <c r="TMI103" s="224"/>
      <c r="TMJ103" s="224"/>
      <c r="TMK103" s="224"/>
      <c r="TML103" s="224"/>
      <c r="TMM103" s="224"/>
      <c r="TMN103" s="224"/>
      <c r="TMO103" s="223" t="s">
        <v>1344</v>
      </c>
      <c r="TMP103" s="224"/>
      <c r="TMQ103" s="224"/>
      <c r="TMR103" s="224"/>
      <c r="TMS103" s="224"/>
      <c r="TMT103" s="224"/>
      <c r="TMU103" s="224"/>
      <c r="TMV103" s="224"/>
      <c r="TMW103" s="223" t="s">
        <v>1344</v>
      </c>
      <c r="TMX103" s="224"/>
      <c r="TMY103" s="224"/>
      <c r="TMZ103" s="224"/>
      <c r="TNA103" s="224"/>
      <c r="TNB103" s="224"/>
      <c r="TNC103" s="224"/>
      <c r="TND103" s="224"/>
      <c r="TNE103" s="223" t="s">
        <v>1344</v>
      </c>
      <c r="TNF103" s="224"/>
      <c r="TNG103" s="224"/>
      <c r="TNH103" s="224"/>
      <c r="TNI103" s="224"/>
      <c r="TNJ103" s="224"/>
      <c r="TNK103" s="224"/>
      <c r="TNL103" s="224"/>
      <c r="TNM103" s="223" t="s">
        <v>1344</v>
      </c>
      <c r="TNN103" s="224"/>
      <c r="TNO103" s="224"/>
      <c r="TNP103" s="224"/>
      <c r="TNQ103" s="224"/>
      <c r="TNR103" s="224"/>
      <c r="TNS103" s="224"/>
      <c r="TNT103" s="224"/>
      <c r="TNU103" s="223" t="s">
        <v>1344</v>
      </c>
      <c r="TNV103" s="224"/>
      <c r="TNW103" s="224"/>
      <c r="TNX103" s="224"/>
      <c r="TNY103" s="224"/>
      <c r="TNZ103" s="224"/>
      <c r="TOA103" s="224"/>
      <c r="TOB103" s="224"/>
      <c r="TOC103" s="223" t="s">
        <v>1344</v>
      </c>
      <c r="TOD103" s="224"/>
      <c r="TOE103" s="224"/>
      <c r="TOF103" s="224"/>
      <c r="TOG103" s="224"/>
      <c r="TOH103" s="224"/>
      <c r="TOI103" s="224"/>
      <c r="TOJ103" s="224"/>
      <c r="TOK103" s="223" t="s">
        <v>1344</v>
      </c>
      <c r="TOL103" s="224"/>
      <c r="TOM103" s="224"/>
      <c r="TON103" s="224"/>
      <c r="TOO103" s="224"/>
      <c r="TOP103" s="224"/>
      <c r="TOQ103" s="224"/>
      <c r="TOR103" s="224"/>
      <c r="TOS103" s="223" t="s">
        <v>1344</v>
      </c>
      <c r="TOT103" s="224"/>
      <c r="TOU103" s="224"/>
      <c r="TOV103" s="224"/>
      <c r="TOW103" s="224"/>
      <c r="TOX103" s="224"/>
      <c r="TOY103" s="224"/>
      <c r="TOZ103" s="224"/>
      <c r="TPA103" s="223" t="s">
        <v>1344</v>
      </c>
      <c r="TPB103" s="224"/>
      <c r="TPC103" s="224"/>
      <c r="TPD103" s="224"/>
      <c r="TPE103" s="224"/>
      <c r="TPF103" s="224"/>
      <c r="TPG103" s="224"/>
      <c r="TPH103" s="224"/>
      <c r="TPI103" s="223" t="s">
        <v>1344</v>
      </c>
      <c r="TPJ103" s="224"/>
      <c r="TPK103" s="224"/>
      <c r="TPL103" s="224"/>
      <c r="TPM103" s="224"/>
      <c r="TPN103" s="224"/>
      <c r="TPO103" s="224"/>
      <c r="TPP103" s="224"/>
      <c r="TPQ103" s="223" t="s">
        <v>1344</v>
      </c>
      <c r="TPR103" s="224"/>
      <c r="TPS103" s="224"/>
      <c r="TPT103" s="224"/>
      <c r="TPU103" s="224"/>
      <c r="TPV103" s="224"/>
      <c r="TPW103" s="224"/>
      <c r="TPX103" s="224"/>
      <c r="TPY103" s="223" t="s">
        <v>1344</v>
      </c>
      <c r="TPZ103" s="224"/>
      <c r="TQA103" s="224"/>
      <c r="TQB103" s="224"/>
      <c r="TQC103" s="224"/>
      <c r="TQD103" s="224"/>
      <c r="TQE103" s="224"/>
      <c r="TQF103" s="224"/>
      <c r="TQG103" s="223" t="s">
        <v>1344</v>
      </c>
      <c r="TQH103" s="224"/>
      <c r="TQI103" s="224"/>
      <c r="TQJ103" s="224"/>
      <c r="TQK103" s="224"/>
      <c r="TQL103" s="224"/>
      <c r="TQM103" s="224"/>
      <c r="TQN103" s="224"/>
      <c r="TQO103" s="223" t="s">
        <v>1344</v>
      </c>
      <c r="TQP103" s="224"/>
      <c r="TQQ103" s="224"/>
      <c r="TQR103" s="224"/>
      <c r="TQS103" s="224"/>
      <c r="TQT103" s="224"/>
      <c r="TQU103" s="224"/>
      <c r="TQV103" s="224"/>
      <c r="TQW103" s="223" t="s">
        <v>1344</v>
      </c>
      <c r="TQX103" s="224"/>
      <c r="TQY103" s="224"/>
      <c r="TQZ103" s="224"/>
      <c r="TRA103" s="224"/>
      <c r="TRB103" s="224"/>
      <c r="TRC103" s="224"/>
      <c r="TRD103" s="224"/>
      <c r="TRE103" s="223" t="s">
        <v>1344</v>
      </c>
      <c r="TRF103" s="224"/>
      <c r="TRG103" s="224"/>
      <c r="TRH103" s="224"/>
      <c r="TRI103" s="224"/>
      <c r="TRJ103" s="224"/>
      <c r="TRK103" s="224"/>
      <c r="TRL103" s="224"/>
      <c r="TRM103" s="223" t="s">
        <v>1344</v>
      </c>
      <c r="TRN103" s="224"/>
      <c r="TRO103" s="224"/>
      <c r="TRP103" s="224"/>
      <c r="TRQ103" s="224"/>
      <c r="TRR103" s="224"/>
      <c r="TRS103" s="224"/>
      <c r="TRT103" s="224"/>
      <c r="TRU103" s="223" t="s">
        <v>1344</v>
      </c>
      <c r="TRV103" s="224"/>
      <c r="TRW103" s="224"/>
      <c r="TRX103" s="224"/>
      <c r="TRY103" s="224"/>
      <c r="TRZ103" s="224"/>
      <c r="TSA103" s="224"/>
      <c r="TSB103" s="224"/>
      <c r="TSC103" s="223" t="s">
        <v>1344</v>
      </c>
      <c r="TSD103" s="224"/>
      <c r="TSE103" s="224"/>
      <c r="TSF103" s="224"/>
      <c r="TSG103" s="224"/>
      <c r="TSH103" s="224"/>
      <c r="TSI103" s="224"/>
      <c r="TSJ103" s="224"/>
      <c r="TSK103" s="223" t="s">
        <v>1344</v>
      </c>
      <c r="TSL103" s="224"/>
      <c r="TSM103" s="224"/>
      <c r="TSN103" s="224"/>
      <c r="TSO103" s="224"/>
      <c r="TSP103" s="224"/>
      <c r="TSQ103" s="224"/>
      <c r="TSR103" s="224"/>
      <c r="TSS103" s="223" t="s">
        <v>1344</v>
      </c>
      <c r="TST103" s="224"/>
      <c r="TSU103" s="224"/>
      <c r="TSV103" s="224"/>
      <c r="TSW103" s="224"/>
      <c r="TSX103" s="224"/>
      <c r="TSY103" s="224"/>
      <c r="TSZ103" s="224"/>
      <c r="TTA103" s="223" t="s">
        <v>1344</v>
      </c>
      <c r="TTB103" s="224"/>
      <c r="TTC103" s="224"/>
      <c r="TTD103" s="224"/>
      <c r="TTE103" s="224"/>
      <c r="TTF103" s="224"/>
      <c r="TTG103" s="224"/>
      <c r="TTH103" s="224"/>
      <c r="TTI103" s="223" t="s">
        <v>1344</v>
      </c>
      <c r="TTJ103" s="224"/>
      <c r="TTK103" s="224"/>
      <c r="TTL103" s="224"/>
      <c r="TTM103" s="224"/>
      <c r="TTN103" s="224"/>
      <c r="TTO103" s="224"/>
      <c r="TTP103" s="224"/>
      <c r="TTQ103" s="223" t="s">
        <v>1344</v>
      </c>
      <c r="TTR103" s="224"/>
      <c r="TTS103" s="224"/>
      <c r="TTT103" s="224"/>
      <c r="TTU103" s="224"/>
      <c r="TTV103" s="224"/>
      <c r="TTW103" s="224"/>
      <c r="TTX103" s="224"/>
      <c r="TTY103" s="223" t="s">
        <v>1344</v>
      </c>
      <c r="TTZ103" s="224"/>
      <c r="TUA103" s="224"/>
      <c r="TUB103" s="224"/>
      <c r="TUC103" s="224"/>
      <c r="TUD103" s="224"/>
      <c r="TUE103" s="224"/>
      <c r="TUF103" s="224"/>
      <c r="TUG103" s="223" t="s">
        <v>1344</v>
      </c>
      <c r="TUH103" s="224"/>
      <c r="TUI103" s="224"/>
      <c r="TUJ103" s="224"/>
      <c r="TUK103" s="224"/>
      <c r="TUL103" s="224"/>
      <c r="TUM103" s="224"/>
      <c r="TUN103" s="224"/>
      <c r="TUO103" s="223" t="s">
        <v>1344</v>
      </c>
      <c r="TUP103" s="224"/>
      <c r="TUQ103" s="224"/>
      <c r="TUR103" s="224"/>
      <c r="TUS103" s="224"/>
      <c r="TUT103" s="224"/>
      <c r="TUU103" s="224"/>
      <c r="TUV103" s="224"/>
      <c r="TUW103" s="223" t="s">
        <v>1344</v>
      </c>
      <c r="TUX103" s="224"/>
      <c r="TUY103" s="224"/>
      <c r="TUZ103" s="224"/>
      <c r="TVA103" s="224"/>
      <c r="TVB103" s="224"/>
      <c r="TVC103" s="224"/>
      <c r="TVD103" s="224"/>
      <c r="TVE103" s="223" t="s">
        <v>1344</v>
      </c>
      <c r="TVF103" s="224"/>
      <c r="TVG103" s="224"/>
      <c r="TVH103" s="224"/>
      <c r="TVI103" s="224"/>
      <c r="TVJ103" s="224"/>
      <c r="TVK103" s="224"/>
      <c r="TVL103" s="224"/>
      <c r="TVM103" s="223" t="s">
        <v>1344</v>
      </c>
      <c r="TVN103" s="224"/>
      <c r="TVO103" s="224"/>
      <c r="TVP103" s="224"/>
      <c r="TVQ103" s="224"/>
      <c r="TVR103" s="224"/>
      <c r="TVS103" s="224"/>
      <c r="TVT103" s="224"/>
      <c r="TVU103" s="223" t="s">
        <v>1344</v>
      </c>
      <c r="TVV103" s="224"/>
      <c r="TVW103" s="224"/>
      <c r="TVX103" s="224"/>
      <c r="TVY103" s="224"/>
      <c r="TVZ103" s="224"/>
      <c r="TWA103" s="224"/>
      <c r="TWB103" s="224"/>
      <c r="TWC103" s="223" t="s">
        <v>1344</v>
      </c>
      <c r="TWD103" s="224"/>
      <c r="TWE103" s="224"/>
      <c r="TWF103" s="224"/>
      <c r="TWG103" s="224"/>
      <c r="TWH103" s="224"/>
      <c r="TWI103" s="224"/>
      <c r="TWJ103" s="224"/>
      <c r="TWK103" s="223" t="s">
        <v>1344</v>
      </c>
      <c r="TWL103" s="224"/>
      <c r="TWM103" s="224"/>
      <c r="TWN103" s="224"/>
      <c r="TWO103" s="224"/>
      <c r="TWP103" s="224"/>
      <c r="TWQ103" s="224"/>
      <c r="TWR103" s="224"/>
      <c r="TWS103" s="223" t="s">
        <v>1344</v>
      </c>
      <c r="TWT103" s="224"/>
      <c r="TWU103" s="224"/>
      <c r="TWV103" s="224"/>
      <c r="TWW103" s="224"/>
      <c r="TWX103" s="224"/>
      <c r="TWY103" s="224"/>
      <c r="TWZ103" s="224"/>
      <c r="TXA103" s="223" t="s">
        <v>1344</v>
      </c>
      <c r="TXB103" s="224"/>
      <c r="TXC103" s="224"/>
      <c r="TXD103" s="224"/>
      <c r="TXE103" s="224"/>
      <c r="TXF103" s="224"/>
      <c r="TXG103" s="224"/>
      <c r="TXH103" s="224"/>
      <c r="TXI103" s="223" t="s">
        <v>1344</v>
      </c>
      <c r="TXJ103" s="224"/>
      <c r="TXK103" s="224"/>
      <c r="TXL103" s="224"/>
      <c r="TXM103" s="224"/>
      <c r="TXN103" s="224"/>
      <c r="TXO103" s="224"/>
      <c r="TXP103" s="224"/>
      <c r="TXQ103" s="223" t="s">
        <v>1344</v>
      </c>
      <c r="TXR103" s="224"/>
      <c r="TXS103" s="224"/>
      <c r="TXT103" s="224"/>
      <c r="TXU103" s="224"/>
      <c r="TXV103" s="224"/>
      <c r="TXW103" s="224"/>
      <c r="TXX103" s="224"/>
      <c r="TXY103" s="223" t="s">
        <v>1344</v>
      </c>
      <c r="TXZ103" s="224"/>
      <c r="TYA103" s="224"/>
      <c r="TYB103" s="224"/>
      <c r="TYC103" s="224"/>
      <c r="TYD103" s="224"/>
      <c r="TYE103" s="224"/>
      <c r="TYF103" s="224"/>
      <c r="TYG103" s="223" t="s">
        <v>1344</v>
      </c>
      <c r="TYH103" s="224"/>
      <c r="TYI103" s="224"/>
      <c r="TYJ103" s="224"/>
      <c r="TYK103" s="224"/>
      <c r="TYL103" s="224"/>
      <c r="TYM103" s="224"/>
      <c r="TYN103" s="224"/>
      <c r="TYO103" s="223" t="s">
        <v>1344</v>
      </c>
      <c r="TYP103" s="224"/>
      <c r="TYQ103" s="224"/>
      <c r="TYR103" s="224"/>
      <c r="TYS103" s="224"/>
      <c r="TYT103" s="224"/>
      <c r="TYU103" s="224"/>
      <c r="TYV103" s="224"/>
      <c r="TYW103" s="223" t="s">
        <v>1344</v>
      </c>
      <c r="TYX103" s="224"/>
      <c r="TYY103" s="224"/>
      <c r="TYZ103" s="224"/>
      <c r="TZA103" s="224"/>
      <c r="TZB103" s="224"/>
      <c r="TZC103" s="224"/>
      <c r="TZD103" s="224"/>
      <c r="TZE103" s="223" t="s">
        <v>1344</v>
      </c>
      <c r="TZF103" s="224"/>
      <c r="TZG103" s="224"/>
      <c r="TZH103" s="224"/>
      <c r="TZI103" s="224"/>
      <c r="TZJ103" s="224"/>
      <c r="TZK103" s="224"/>
      <c r="TZL103" s="224"/>
      <c r="TZM103" s="223" t="s">
        <v>1344</v>
      </c>
      <c r="TZN103" s="224"/>
      <c r="TZO103" s="224"/>
      <c r="TZP103" s="224"/>
      <c r="TZQ103" s="224"/>
      <c r="TZR103" s="224"/>
      <c r="TZS103" s="224"/>
      <c r="TZT103" s="224"/>
      <c r="TZU103" s="223" t="s">
        <v>1344</v>
      </c>
      <c r="TZV103" s="224"/>
      <c r="TZW103" s="224"/>
      <c r="TZX103" s="224"/>
      <c r="TZY103" s="224"/>
      <c r="TZZ103" s="224"/>
      <c r="UAA103" s="224"/>
      <c r="UAB103" s="224"/>
      <c r="UAC103" s="223" t="s">
        <v>1344</v>
      </c>
      <c r="UAD103" s="224"/>
      <c r="UAE103" s="224"/>
      <c r="UAF103" s="224"/>
      <c r="UAG103" s="224"/>
      <c r="UAH103" s="224"/>
      <c r="UAI103" s="224"/>
      <c r="UAJ103" s="224"/>
      <c r="UAK103" s="223" t="s">
        <v>1344</v>
      </c>
      <c r="UAL103" s="224"/>
      <c r="UAM103" s="224"/>
      <c r="UAN103" s="224"/>
      <c r="UAO103" s="224"/>
      <c r="UAP103" s="224"/>
      <c r="UAQ103" s="224"/>
      <c r="UAR103" s="224"/>
      <c r="UAS103" s="223" t="s">
        <v>1344</v>
      </c>
      <c r="UAT103" s="224"/>
      <c r="UAU103" s="224"/>
      <c r="UAV103" s="224"/>
      <c r="UAW103" s="224"/>
      <c r="UAX103" s="224"/>
      <c r="UAY103" s="224"/>
      <c r="UAZ103" s="224"/>
      <c r="UBA103" s="223" t="s">
        <v>1344</v>
      </c>
      <c r="UBB103" s="224"/>
      <c r="UBC103" s="224"/>
      <c r="UBD103" s="224"/>
      <c r="UBE103" s="224"/>
      <c r="UBF103" s="224"/>
      <c r="UBG103" s="224"/>
      <c r="UBH103" s="224"/>
      <c r="UBI103" s="223" t="s">
        <v>1344</v>
      </c>
      <c r="UBJ103" s="224"/>
      <c r="UBK103" s="224"/>
      <c r="UBL103" s="224"/>
      <c r="UBM103" s="224"/>
      <c r="UBN103" s="224"/>
      <c r="UBO103" s="224"/>
      <c r="UBP103" s="224"/>
      <c r="UBQ103" s="223" t="s">
        <v>1344</v>
      </c>
      <c r="UBR103" s="224"/>
      <c r="UBS103" s="224"/>
      <c r="UBT103" s="224"/>
      <c r="UBU103" s="224"/>
      <c r="UBV103" s="224"/>
      <c r="UBW103" s="224"/>
      <c r="UBX103" s="224"/>
      <c r="UBY103" s="223" t="s">
        <v>1344</v>
      </c>
      <c r="UBZ103" s="224"/>
      <c r="UCA103" s="224"/>
      <c r="UCB103" s="224"/>
      <c r="UCC103" s="224"/>
      <c r="UCD103" s="224"/>
      <c r="UCE103" s="224"/>
      <c r="UCF103" s="224"/>
      <c r="UCG103" s="223" t="s">
        <v>1344</v>
      </c>
      <c r="UCH103" s="224"/>
      <c r="UCI103" s="224"/>
      <c r="UCJ103" s="224"/>
      <c r="UCK103" s="224"/>
      <c r="UCL103" s="224"/>
      <c r="UCM103" s="224"/>
      <c r="UCN103" s="224"/>
      <c r="UCO103" s="223" t="s">
        <v>1344</v>
      </c>
      <c r="UCP103" s="224"/>
      <c r="UCQ103" s="224"/>
      <c r="UCR103" s="224"/>
      <c r="UCS103" s="224"/>
      <c r="UCT103" s="224"/>
      <c r="UCU103" s="224"/>
      <c r="UCV103" s="224"/>
      <c r="UCW103" s="223" t="s">
        <v>1344</v>
      </c>
      <c r="UCX103" s="224"/>
      <c r="UCY103" s="224"/>
      <c r="UCZ103" s="224"/>
      <c r="UDA103" s="224"/>
      <c r="UDB103" s="224"/>
      <c r="UDC103" s="224"/>
      <c r="UDD103" s="224"/>
      <c r="UDE103" s="223" t="s">
        <v>1344</v>
      </c>
      <c r="UDF103" s="224"/>
      <c r="UDG103" s="224"/>
      <c r="UDH103" s="224"/>
      <c r="UDI103" s="224"/>
      <c r="UDJ103" s="224"/>
      <c r="UDK103" s="224"/>
      <c r="UDL103" s="224"/>
      <c r="UDM103" s="223" t="s">
        <v>1344</v>
      </c>
      <c r="UDN103" s="224"/>
      <c r="UDO103" s="224"/>
      <c r="UDP103" s="224"/>
      <c r="UDQ103" s="224"/>
      <c r="UDR103" s="224"/>
      <c r="UDS103" s="224"/>
      <c r="UDT103" s="224"/>
      <c r="UDU103" s="223" t="s">
        <v>1344</v>
      </c>
      <c r="UDV103" s="224"/>
      <c r="UDW103" s="224"/>
      <c r="UDX103" s="224"/>
      <c r="UDY103" s="224"/>
      <c r="UDZ103" s="224"/>
      <c r="UEA103" s="224"/>
      <c r="UEB103" s="224"/>
      <c r="UEC103" s="223" t="s">
        <v>1344</v>
      </c>
      <c r="UED103" s="224"/>
      <c r="UEE103" s="224"/>
      <c r="UEF103" s="224"/>
      <c r="UEG103" s="224"/>
      <c r="UEH103" s="224"/>
      <c r="UEI103" s="224"/>
      <c r="UEJ103" s="224"/>
      <c r="UEK103" s="223" t="s">
        <v>1344</v>
      </c>
      <c r="UEL103" s="224"/>
      <c r="UEM103" s="224"/>
      <c r="UEN103" s="224"/>
      <c r="UEO103" s="224"/>
      <c r="UEP103" s="224"/>
      <c r="UEQ103" s="224"/>
      <c r="UER103" s="224"/>
      <c r="UES103" s="223" t="s">
        <v>1344</v>
      </c>
      <c r="UET103" s="224"/>
      <c r="UEU103" s="224"/>
      <c r="UEV103" s="224"/>
      <c r="UEW103" s="224"/>
      <c r="UEX103" s="224"/>
      <c r="UEY103" s="224"/>
      <c r="UEZ103" s="224"/>
      <c r="UFA103" s="223" t="s">
        <v>1344</v>
      </c>
      <c r="UFB103" s="224"/>
      <c r="UFC103" s="224"/>
      <c r="UFD103" s="224"/>
      <c r="UFE103" s="224"/>
      <c r="UFF103" s="224"/>
      <c r="UFG103" s="224"/>
      <c r="UFH103" s="224"/>
      <c r="UFI103" s="223" t="s">
        <v>1344</v>
      </c>
      <c r="UFJ103" s="224"/>
      <c r="UFK103" s="224"/>
      <c r="UFL103" s="224"/>
      <c r="UFM103" s="224"/>
      <c r="UFN103" s="224"/>
      <c r="UFO103" s="224"/>
      <c r="UFP103" s="224"/>
      <c r="UFQ103" s="223" t="s">
        <v>1344</v>
      </c>
      <c r="UFR103" s="224"/>
      <c r="UFS103" s="224"/>
      <c r="UFT103" s="224"/>
      <c r="UFU103" s="224"/>
      <c r="UFV103" s="224"/>
      <c r="UFW103" s="224"/>
      <c r="UFX103" s="224"/>
      <c r="UFY103" s="223" t="s">
        <v>1344</v>
      </c>
      <c r="UFZ103" s="224"/>
      <c r="UGA103" s="224"/>
      <c r="UGB103" s="224"/>
      <c r="UGC103" s="224"/>
      <c r="UGD103" s="224"/>
      <c r="UGE103" s="224"/>
      <c r="UGF103" s="224"/>
      <c r="UGG103" s="223" t="s">
        <v>1344</v>
      </c>
      <c r="UGH103" s="224"/>
      <c r="UGI103" s="224"/>
      <c r="UGJ103" s="224"/>
      <c r="UGK103" s="224"/>
      <c r="UGL103" s="224"/>
      <c r="UGM103" s="224"/>
      <c r="UGN103" s="224"/>
      <c r="UGO103" s="223" t="s">
        <v>1344</v>
      </c>
      <c r="UGP103" s="224"/>
      <c r="UGQ103" s="224"/>
      <c r="UGR103" s="224"/>
      <c r="UGS103" s="224"/>
      <c r="UGT103" s="224"/>
      <c r="UGU103" s="224"/>
      <c r="UGV103" s="224"/>
      <c r="UGW103" s="223" t="s">
        <v>1344</v>
      </c>
      <c r="UGX103" s="224"/>
      <c r="UGY103" s="224"/>
      <c r="UGZ103" s="224"/>
      <c r="UHA103" s="224"/>
      <c r="UHB103" s="224"/>
      <c r="UHC103" s="224"/>
      <c r="UHD103" s="224"/>
      <c r="UHE103" s="223" t="s">
        <v>1344</v>
      </c>
      <c r="UHF103" s="224"/>
      <c r="UHG103" s="224"/>
      <c r="UHH103" s="224"/>
      <c r="UHI103" s="224"/>
      <c r="UHJ103" s="224"/>
      <c r="UHK103" s="224"/>
      <c r="UHL103" s="224"/>
      <c r="UHM103" s="223" t="s">
        <v>1344</v>
      </c>
      <c r="UHN103" s="224"/>
      <c r="UHO103" s="224"/>
      <c r="UHP103" s="224"/>
      <c r="UHQ103" s="224"/>
      <c r="UHR103" s="224"/>
      <c r="UHS103" s="224"/>
      <c r="UHT103" s="224"/>
      <c r="UHU103" s="223" t="s">
        <v>1344</v>
      </c>
      <c r="UHV103" s="224"/>
      <c r="UHW103" s="224"/>
      <c r="UHX103" s="224"/>
      <c r="UHY103" s="224"/>
      <c r="UHZ103" s="224"/>
      <c r="UIA103" s="224"/>
      <c r="UIB103" s="224"/>
      <c r="UIC103" s="223" t="s">
        <v>1344</v>
      </c>
      <c r="UID103" s="224"/>
      <c r="UIE103" s="224"/>
      <c r="UIF103" s="224"/>
      <c r="UIG103" s="224"/>
      <c r="UIH103" s="224"/>
      <c r="UII103" s="224"/>
      <c r="UIJ103" s="224"/>
      <c r="UIK103" s="223" t="s">
        <v>1344</v>
      </c>
      <c r="UIL103" s="224"/>
      <c r="UIM103" s="224"/>
      <c r="UIN103" s="224"/>
      <c r="UIO103" s="224"/>
      <c r="UIP103" s="224"/>
      <c r="UIQ103" s="224"/>
      <c r="UIR103" s="224"/>
      <c r="UIS103" s="223" t="s">
        <v>1344</v>
      </c>
      <c r="UIT103" s="224"/>
      <c r="UIU103" s="224"/>
      <c r="UIV103" s="224"/>
      <c r="UIW103" s="224"/>
      <c r="UIX103" s="224"/>
      <c r="UIY103" s="224"/>
      <c r="UIZ103" s="224"/>
      <c r="UJA103" s="223" t="s">
        <v>1344</v>
      </c>
      <c r="UJB103" s="224"/>
      <c r="UJC103" s="224"/>
      <c r="UJD103" s="224"/>
      <c r="UJE103" s="224"/>
      <c r="UJF103" s="224"/>
      <c r="UJG103" s="224"/>
      <c r="UJH103" s="224"/>
      <c r="UJI103" s="223" t="s">
        <v>1344</v>
      </c>
      <c r="UJJ103" s="224"/>
      <c r="UJK103" s="224"/>
      <c r="UJL103" s="224"/>
      <c r="UJM103" s="224"/>
      <c r="UJN103" s="224"/>
      <c r="UJO103" s="224"/>
      <c r="UJP103" s="224"/>
      <c r="UJQ103" s="223" t="s">
        <v>1344</v>
      </c>
      <c r="UJR103" s="224"/>
      <c r="UJS103" s="224"/>
      <c r="UJT103" s="224"/>
      <c r="UJU103" s="224"/>
      <c r="UJV103" s="224"/>
      <c r="UJW103" s="224"/>
      <c r="UJX103" s="224"/>
      <c r="UJY103" s="223" t="s">
        <v>1344</v>
      </c>
      <c r="UJZ103" s="224"/>
      <c r="UKA103" s="224"/>
      <c r="UKB103" s="224"/>
      <c r="UKC103" s="224"/>
      <c r="UKD103" s="224"/>
      <c r="UKE103" s="224"/>
      <c r="UKF103" s="224"/>
      <c r="UKG103" s="223" t="s">
        <v>1344</v>
      </c>
      <c r="UKH103" s="224"/>
      <c r="UKI103" s="224"/>
      <c r="UKJ103" s="224"/>
      <c r="UKK103" s="224"/>
      <c r="UKL103" s="224"/>
      <c r="UKM103" s="224"/>
      <c r="UKN103" s="224"/>
      <c r="UKO103" s="223" t="s">
        <v>1344</v>
      </c>
      <c r="UKP103" s="224"/>
      <c r="UKQ103" s="224"/>
      <c r="UKR103" s="224"/>
      <c r="UKS103" s="224"/>
      <c r="UKT103" s="224"/>
      <c r="UKU103" s="224"/>
      <c r="UKV103" s="224"/>
      <c r="UKW103" s="223" t="s">
        <v>1344</v>
      </c>
      <c r="UKX103" s="224"/>
      <c r="UKY103" s="224"/>
      <c r="UKZ103" s="224"/>
      <c r="ULA103" s="224"/>
      <c r="ULB103" s="224"/>
      <c r="ULC103" s="224"/>
      <c r="ULD103" s="224"/>
      <c r="ULE103" s="223" t="s">
        <v>1344</v>
      </c>
      <c r="ULF103" s="224"/>
      <c r="ULG103" s="224"/>
      <c r="ULH103" s="224"/>
      <c r="ULI103" s="224"/>
      <c r="ULJ103" s="224"/>
      <c r="ULK103" s="224"/>
      <c r="ULL103" s="224"/>
      <c r="ULM103" s="223" t="s">
        <v>1344</v>
      </c>
      <c r="ULN103" s="224"/>
      <c r="ULO103" s="224"/>
      <c r="ULP103" s="224"/>
      <c r="ULQ103" s="224"/>
      <c r="ULR103" s="224"/>
      <c r="ULS103" s="224"/>
      <c r="ULT103" s="224"/>
      <c r="ULU103" s="223" t="s">
        <v>1344</v>
      </c>
      <c r="ULV103" s="224"/>
      <c r="ULW103" s="224"/>
      <c r="ULX103" s="224"/>
      <c r="ULY103" s="224"/>
      <c r="ULZ103" s="224"/>
      <c r="UMA103" s="224"/>
      <c r="UMB103" s="224"/>
      <c r="UMC103" s="223" t="s">
        <v>1344</v>
      </c>
      <c r="UMD103" s="224"/>
      <c r="UME103" s="224"/>
      <c r="UMF103" s="224"/>
      <c r="UMG103" s="224"/>
      <c r="UMH103" s="224"/>
      <c r="UMI103" s="224"/>
      <c r="UMJ103" s="224"/>
      <c r="UMK103" s="223" t="s">
        <v>1344</v>
      </c>
      <c r="UML103" s="224"/>
      <c r="UMM103" s="224"/>
      <c r="UMN103" s="224"/>
      <c r="UMO103" s="224"/>
      <c r="UMP103" s="224"/>
      <c r="UMQ103" s="224"/>
      <c r="UMR103" s="224"/>
      <c r="UMS103" s="223" t="s">
        <v>1344</v>
      </c>
      <c r="UMT103" s="224"/>
      <c r="UMU103" s="224"/>
      <c r="UMV103" s="224"/>
      <c r="UMW103" s="224"/>
      <c r="UMX103" s="224"/>
      <c r="UMY103" s="224"/>
      <c r="UMZ103" s="224"/>
      <c r="UNA103" s="223" t="s">
        <v>1344</v>
      </c>
      <c r="UNB103" s="224"/>
      <c r="UNC103" s="224"/>
      <c r="UND103" s="224"/>
      <c r="UNE103" s="224"/>
      <c r="UNF103" s="224"/>
      <c r="UNG103" s="224"/>
      <c r="UNH103" s="224"/>
      <c r="UNI103" s="223" t="s">
        <v>1344</v>
      </c>
      <c r="UNJ103" s="224"/>
      <c r="UNK103" s="224"/>
      <c r="UNL103" s="224"/>
      <c r="UNM103" s="224"/>
      <c r="UNN103" s="224"/>
      <c r="UNO103" s="224"/>
      <c r="UNP103" s="224"/>
      <c r="UNQ103" s="223" t="s">
        <v>1344</v>
      </c>
      <c r="UNR103" s="224"/>
      <c r="UNS103" s="224"/>
      <c r="UNT103" s="224"/>
      <c r="UNU103" s="224"/>
      <c r="UNV103" s="224"/>
      <c r="UNW103" s="224"/>
      <c r="UNX103" s="224"/>
      <c r="UNY103" s="223" t="s">
        <v>1344</v>
      </c>
      <c r="UNZ103" s="224"/>
      <c r="UOA103" s="224"/>
      <c r="UOB103" s="224"/>
      <c r="UOC103" s="224"/>
      <c r="UOD103" s="224"/>
      <c r="UOE103" s="224"/>
      <c r="UOF103" s="224"/>
      <c r="UOG103" s="223" t="s">
        <v>1344</v>
      </c>
      <c r="UOH103" s="224"/>
      <c r="UOI103" s="224"/>
      <c r="UOJ103" s="224"/>
      <c r="UOK103" s="224"/>
      <c r="UOL103" s="224"/>
      <c r="UOM103" s="224"/>
      <c r="UON103" s="224"/>
      <c r="UOO103" s="223" t="s">
        <v>1344</v>
      </c>
      <c r="UOP103" s="224"/>
      <c r="UOQ103" s="224"/>
      <c r="UOR103" s="224"/>
      <c r="UOS103" s="224"/>
      <c r="UOT103" s="224"/>
      <c r="UOU103" s="224"/>
      <c r="UOV103" s="224"/>
      <c r="UOW103" s="223" t="s">
        <v>1344</v>
      </c>
      <c r="UOX103" s="224"/>
      <c r="UOY103" s="224"/>
      <c r="UOZ103" s="224"/>
      <c r="UPA103" s="224"/>
      <c r="UPB103" s="224"/>
      <c r="UPC103" s="224"/>
      <c r="UPD103" s="224"/>
      <c r="UPE103" s="223" t="s">
        <v>1344</v>
      </c>
      <c r="UPF103" s="224"/>
      <c r="UPG103" s="224"/>
      <c r="UPH103" s="224"/>
      <c r="UPI103" s="224"/>
      <c r="UPJ103" s="224"/>
      <c r="UPK103" s="224"/>
      <c r="UPL103" s="224"/>
      <c r="UPM103" s="223" t="s">
        <v>1344</v>
      </c>
      <c r="UPN103" s="224"/>
      <c r="UPO103" s="224"/>
      <c r="UPP103" s="224"/>
      <c r="UPQ103" s="224"/>
      <c r="UPR103" s="224"/>
      <c r="UPS103" s="224"/>
      <c r="UPT103" s="224"/>
      <c r="UPU103" s="223" t="s">
        <v>1344</v>
      </c>
      <c r="UPV103" s="224"/>
      <c r="UPW103" s="224"/>
      <c r="UPX103" s="224"/>
      <c r="UPY103" s="224"/>
      <c r="UPZ103" s="224"/>
      <c r="UQA103" s="224"/>
      <c r="UQB103" s="224"/>
      <c r="UQC103" s="223" t="s">
        <v>1344</v>
      </c>
      <c r="UQD103" s="224"/>
      <c r="UQE103" s="224"/>
      <c r="UQF103" s="224"/>
      <c r="UQG103" s="224"/>
      <c r="UQH103" s="224"/>
      <c r="UQI103" s="224"/>
      <c r="UQJ103" s="224"/>
      <c r="UQK103" s="223" t="s">
        <v>1344</v>
      </c>
      <c r="UQL103" s="224"/>
      <c r="UQM103" s="224"/>
      <c r="UQN103" s="224"/>
      <c r="UQO103" s="224"/>
      <c r="UQP103" s="224"/>
      <c r="UQQ103" s="224"/>
      <c r="UQR103" s="224"/>
      <c r="UQS103" s="223" t="s">
        <v>1344</v>
      </c>
      <c r="UQT103" s="224"/>
      <c r="UQU103" s="224"/>
      <c r="UQV103" s="224"/>
      <c r="UQW103" s="224"/>
      <c r="UQX103" s="224"/>
      <c r="UQY103" s="224"/>
      <c r="UQZ103" s="224"/>
      <c r="URA103" s="223" t="s">
        <v>1344</v>
      </c>
      <c r="URB103" s="224"/>
      <c r="URC103" s="224"/>
      <c r="URD103" s="224"/>
      <c r="URE103" s="224"/>
      <c r="URF103" s="224"/>
      <c r="URG103" s="224"/>
      <c r="URH103" s="224"/>
      <c r="URI103" s="223" t="s">
        <v>1344</v>
      </c>
      <c r="URJ103" s="224"/>
      <c r="URK103" s="224"/>
      <c r="URL103" s="224"/>
      <c r="URM103" s="224"/>
      <c r="URN103" s="224"/>
      <c r="URO103" s="224"/>
      <c r="URP103" s="224"/>
      <c r="URQ103" s="223" t="s">
        <v>1344</v>
      </c>
      <c r="URR103" s="224"/>
      <c r="URS103" s="224"/>
      <c r="URT103" s="224"/>
      <c r="URU103" s="224"/>
      <c r="URV103" s="224"/>
      <c r="URW103" s="224"/>
      <c r="URX103" s="224"/>
      <c r="URY103" s="223" t="s">
        <v>1344</v>
      </c>
      <c r="URZ103" s="224"/>
      <c r="USA103" s="224"/>
      <c r="USB103" s="224"/>
      <c r="USC103" s="224"/>
      <c r="USD103" s="224"/>
      <c r="USE103" s="224"/>
      <c r="USF103" s="224"/>
      <c r="USG103" s="223" t="s">
        <v>1344</v>
      </c>
      <c r="USH103" s="224"/>
      <c r="USI103" s="224"/>
      <c r="USJ103" s="224"/>
      <c r="USK103" s="224"/>
      <c r="USL103" s="224"/>
      <c r="USM103" s="224"/>
      <c r="USN103" s="224"/>
      <c r="USO103" s="223" t="s">
        <v>1344</v>
      </c>
      <c r="USP103" s="224"/>
      <c r="USQ103" s="224"/>
      <c r="USR103" s="224"/>
      <c r="USS103" s="224"/>
      <c r="UST103" s="224"/>
      <c r="USU103" s="224"/>
      <c r="USV103" s="224"/>
      <c r="USW103" s="223" t="s">
        <v>1344</v>
      </c>
      <c r="USX103" s="224"/>
      <c r="USY103" s="224"/>
      <c r="USZ103" s="224"/>
      <c r="UTA103" s="224"/>
      <c r="UTB103" s="224"/>
      <c r="UTC103" s="224"/>
      <c r="UTD103" s="224"/>
      <c r="UTE103" s="223" t="s">
        <v>1344</v>
      </c>
      <c r="UTF103" s="224"/>
      <c r="UTG103" s="224"/>
      <c r="UTH103" s="224"/>
      <c r="UTI103" s="224"/>
      <c r="UTJ103" s="224"/>
      <c r="UTK103" s="224"/>
      <c r="UTL103" s="224"/>
      <c r="UTM103" s="223" t="s">
        <v>1344</v>
      </c>
      <c r="UTN103" s="224"/>
      <c r="UTO103" s="224"/>
      <c r="UTP103" s="224"/>
      <c r="UTQ103" s="224"/>
      <c r="UTR103" s="224"/>
      <c r="UTS103" s="224"/>
      <c r="UTT103" s="224"/>
      <c r="UTU103" s="223" t="s">
        <v>1344</v>
      </c>
      <c r="UTV103" s="224"/>
      <c r="UTW103" s="224"/>
      <c r="UTX103" s="224"/>
      <c r="UTY103" s="224"/>
      <c r="UTZ103" s="224"/>
      <c r="UUA103" s="224"/>
      <c r="UUB103" s="224"/>
      <c r="UUC103" s="223" t="s">
        <v>1344</v>
      </c>
      <c r="UUD103" s="224"/>
      <c r="UUE103" s="224"/>
      <c r="UUF103" s="224"/>
      <c r="UUG103" s="224"/>
      <c r="UUH103" s="224"/>
      <c r="UUI103" s="224"/>
      <c r="UUJ103" s="224"/>
      <c r="UUK103" s="223" t="s">
        <v>1344</v>
      </c>
      <c r="UUL103" s="224"/>
      <c r="UUM103" s="224"/>
      <c r="UUN103" s="224"/>
      <c r="UUO103" s="224"/>
      <c r="UUP103" s="224"/>
      <c r="UUQ103" s="224"/>
      <c r="UUR103" s="224"/>
      <c r="UUS103" s="223" t="s">
        <v>1344</v>
      </c>
      <c r="UUT103" s="224"/>
      <c r="UUU103" s="224"/>
      <c r="UUV103" s="224"/>
      <c r="UUW103" s="224"/>
      <c r="UUX103" s="224"/>
      <c r="UUY103" s="224"/>
      <c r="UUZ103" s="224"/>
      <c r="UVA103" s="223" t="s">
        <v>1344</v>
      </c>
      <c r="UVB103" s="224"/>
      <c r="UVC103" s="224"/>
      <c r="UVD103" s="224"/>
      <c r="UVE103" s="224"/>
      <c r="UVF103" s="224"/>
      <c r="UVG103" s="224"/>
      <c r="UVH103" s="224"/>
      <c r="UVI103" s="223" t="s">
        <v>1344</v>
      </c>
      <c r="UVJ103" s="224"/>
      <c r="UVK103" s="224"/>
      <c r="UVL103" s="224"/>
      <c r="UVM103" s="224"/>
      <c r="UVN103" s="224"/>
      <c r="UVO103" s="224"/>
      <c r="UVP103" s="224"/>
      <c r="UVQ103" s="223" t="s">
        <v>1344</v>
      </c>
      <c r="UVR103" s="224"/>
      <c r="UVS103" s="224"/>
      <c r="UVT103" s="224"/>
      <c r="UVU103" s="224"/>
      <c r="UVV103" s="224"/>
      <c r="UVW103" s="224"/>
      <c r="UVX103" s="224"/>
      <c r="UVY103" s="223" t="s">
        <v>1344</v>
      </c>
      <c r="UVZ103" s="224"/>
      <c r="UWA103" s="224"/>
      <c r="UWB103" s="224"/>
      <c r="UWC103" s="224"/>
      <c r="UWD103" s="224"/>
      <c r="UWE103" s="224"/>
      <c r="UWF103" s="224"/>
      <c r="UWG103" s="223" t="s">
        <v>1344</v>
      </c>
      <c r="UWH103" s="224"/>
      <c r="UWI103" s="224"/>
      <c r="UWJ103" s="224"/>
      <c r="UWK103" s="224"/>
      <c r="UWL103" s="224"/>
      <c r="UWM103" s="224"/>
      <c r="UWN103" s="224"/>
      <c r="UWO103" s="223" t="s">
        <v>1344</v>
      </c>
      <c r="UWP103" s="224"/>
      <c r="UWQ103" s="224"/>
      <c r="UWR103" s="224"/>
      <c r="UWS103" s="224"/>
      <c r="UWT103" s="224"/>
      <c r="UWU103" s="224"/>
      <c r="UWV103" s="224"/>
      <c r="UWW103" s="223" t="s">
        <v>1344</v>
      </c>
      <c r="UWX103" s="224"/>
      <c r="UWY103" s="224"/>
      <c r="UWZ103" s="224"/>
      <c r="UXA103" s="224"/>
      <c r="UXB103" s="224"/>
      <c r="UXC103" s="224"/>
      <c r="UXD103" s="224"/>
      <c r="UXE103" s="223" t="s">
        <v>1344</v>
      </c>
      <c r="UXF103" s="224"/>
      <c r="UXG103" s="224"/>
      <c r="UXH103" s="224"/>
      <c r="UXI103" s="224"/>
      <c r="UXJ103" s="224"/>
      <c r="UXK103" s="224"/>
      <c r="UXL103" s="224"/>
      <c r="UXM103" s="223" t="s">
        <v>1344</v>
      </c>
      <c r="UXN103" s="224"/>
      <c r="UXO103" s="224"/>
      <c r="UXP103" s="224"/>
      <c r="UXQ103" s="224"/>
      <c r="UXR103" s="224"/>
      <c r="UXS103" s="224"/>
      <c r="UXT103" s="224"/>
      <c r="UXU103" s="223" t="s">
        <v>1344</v>
      </c>
      <c r="UXV103" s="224"/>
      <c r="UXW103" s="224"/>
      <c r="UXX103" s="224"/>
      <c r="UXY103" s="224"/>
      <c r="UXZ103" s="224"/>
      <c r="UYA103" s="224"/>
      <c r="UYB103" s="224"/>
      <c r="UYC103" s="223" t="s">
        <v>1344</v>
      </c>
      <c r="UYD103" s="224"/>
      <c r="UYE103" s="224"/>
      <c r="UYF103" s="224"/>
      <c r="UYG103" s="224"/>
      <c r="UYH103" s="224"/>
      <c r="UYI103" s="224"/>
      <c r="UYJ103" s="224"/>
      <c r="UYK103" s="223" t="s">
        <v>1344</v>
      </c>
      <c r="UYL103" s="224"/>
      <c r="UYM103" s="224"/>
      <c r="UYN103" s="224"/>
      <c r="UYO103" s="224"/>
      <c r="UYP103" s="224"/>
      <c r="UYQ103" s="224"/>
      <c r="UYR103" s="224"/>
      <c r="UYS103" s="223" t="s">
        <v>1344</v>
      </c>
      <c r="UYT103" s="224"/>
      <c r="UYU103" s="224"/>
      <c r="UYV103" s="224"/>
      <c r="UYW103" s="224"/>
      <c r="UYX103" s="224"/>
      <c r="UYY103" s="224"/>
      <c r="UYZ103" s="224"/>
      <c r="UZA103" s="223" t="s">
        <v>1344</v>
      </c>
      <c r="UZB103" s="224"/>
      <c r="UZC103" s="224"/>
      <c r="UZD103" s="224"/>
      <c r="UZE103" s="224"/>
      <c r="UZF103" s="224"/>
      <c r="UZG103" s="224"/>
      <c r="UZH103" s="224"/>
      <c r="UZI103" s="223" t="s">
        <v>1344</v>
      </c>
      <c r="UZJ103" s="224"/>
      <c r="UZK103" s="224"/>
      <c r="UZL103" s="224"/>
      <c r="UZM103" s="224"/>
      <c r="UZN103" s="224"/>
      <c r="UZO103" s="224"/>
      <c r="UZP103" s="224"/>
      <c r="UZQ103" s="223" t="s">
        <v>1344</v>
      </c>
      <c r="UZR103" s="224"/>
      <c r="UZS103" s="224"/>
      <c r="UZT103" s="224"/>
      <c r="UZU103" s="224"/>
      <c r="UZV103" s="224"/>
      <c r="UZW103" s="224"/>
      <c r="UZX103" s="224"/>
      <c r="UZY103" s="223" t="s">
        <v>1344</v>
      </c>
      <c r="UZZ103" s="224"/>
      <c r="VAA103" s="224"/>
      <c r="VAB103" s="224"/>
      <c r="VAC103" s="224"/>
      <c r="VAD103" s="224"/>
      <c r="VAE103" s="224"/>
      <c r="VAF103" s="224"/>
      <c r="VAG103" s="223" t="s">
        <v>1344</v>
      </c>
      <c r="VAH103" s="224"/>
      <c r="VAI103" s="224"/>
      <c r="VAJ103" s="224"/>
      <c r="VAK103" s="224"/>
      <c r="VAL103" s="224"/>
      <c r="VAM103" s="224"/>
      <c r="VAN103" s="224"/>
      <c r="VAO103" s="223" t="s">
        <v>1344</v>
      </c>
      <c r="VAP103" s="224"/>
      <c r="VAQ103" s="224"/>
      <c r="VAR103" s="224"/>
      <c r="VAS103" s="224"/>
      <c r="VAT103" s="224"/>
      <c r="VAU103" s="224"/>
      <c r="VAV103" s="224"/>
      <c r="VAW103" s="223" t="s">
        <v>1344</v>
      </c>
      <c r="VAX103" s="224"/>
      <c r="VAY103" s="224"/>
      <c r="VAZ103" s="224"/>
      <c r="VBA103" s="224"/>
      <c r="VBB103" s="224"/>
      <c r="VBC103" s="224"/>
      <c r="VBD103" s="224"/>
      <c r="VBE103" s="223" t="s">
        <v>1344</v>
      </c>
      <c r="VBF103" s="224"/>
      <c r="VBG103" s="224"/>
      <c r="VBH103" s="224"/>
      <c r="VBI103" s="224"/>
      <c r="VBJ103" s="224"/>
      <c r="VBK103" s="224"/>
      <c r="VBL103" s="224"/>
      <c r="VBM103" s="223" t="s">
        <v>1344</v>
      </c>
      <c r="VBN103" s="224"/>
      <c r="VBO103" s="224"/>
      <c r="VBP103" s="224"/>
      <c r="VBQ103" s="224"/>
      <c r="VBR103" s="224"/>
      <c r="VBS103" s="224"/>
      <c r="VBT103" s="224"/>
      <c r="VBU103" s="223" t="s">
        <v>1344</v>
      </c>
      <c r="VBV103" s="224"/>
      <c r="VBW103" s="224"/>
      <c r="VBX103" s="224"/>
      <c r="VBY103" s="224"/>
      <c r="VBZ103" s="224"/>
      <c r="VCA103" s="224"/>
      <c r="VCB103" s="224"/>
      <c r="VCC103" s="223" t="s">
        <v>1344</v>
      </c>
      <c r="VCD103" s="224"/>
      <c r="VCE103" s="224"/>
      <c r="VCF103" s="224"/>
      <c r="VCG103" s="224"/>
      <c r="VCH103" s="224"/>
      <c r="VCI103" s="224"/>
      <c r="VCJ103" s="224"/>
      <c r="VCK103" s="223" t="s">
        <v>1344</v>
      </c>
      <c r="VCL103" s="224"/>
      <c r="VCM103" s="224"/>
      <c r="VCN103" s="224"/>
      <c r="VCO103" s="224"/>
      <c r="VCP103" s="224"/>
      <c r="VCQ103" s="224"/>
      <c r="VCR103" s="224"/>
      <c r="VCS103" s="223" t="s">
        <v>1344</v>
      </c>
      <c r="VCT103" s="224"/>
      <c r="VCU103" s="224"/>
      <c r="VCV103" s="224"/>
      <c r="VCW103" s="224"/>
      <c r="VCX103" s="224"/>
      <c r="VCY103" s="224"/>
      <c r="VCZ103" s="224"/>
      <c r="VDA103" s="223" t="s">
        <v>1344</v>
      </c>
      <c r="VDB103" s="224"/>
      <c r="VDC103" s="224"/>
      <c r="VDD103" s="224"/>
      <c r="VDE103" s="224"/>
      <c r="VDF103" s="224"/>
      <c r="VDG103" s="224"/>
      <c r="VDH103" s="224"/>
      <c r="VDI103" s="223" t="s">
        <v>1344</v>
      </c>
      <c r="VDJ103" s="224"/>
      <c r="VDK103" s="224"/>
      <c r="VDL103" s="224"/>
      <c r="VDM103" s="224"/>
      <c r="VDN103" s="224"/>
      <c r="VDO103" s="224"/>
      <c r="VDP103" s="224"/>
      <c r="VDQ103" s="223" t="s">
        <v>1344</v>
      </c>
      <c r="VDR103" s="224"/>
      <c r="VDS103" s="224"/>
      <c r="VDT103" s="224"/>
      <c r="VDU103" s="224"/>
      <c r="VDV103" s="224"/>
      <c r="VDW103" s="224"/>
      <c r="VDX103" s="224"/>
      <c r="VDY103" s="223" t="s">
        <v>1344</v>
      </c>
      <c r="VDZ103" s="224"/>
      <c r="VEA103" s="224"/>
      <c r="VEB103" s="224"/>
      <c r="VEC103" s="224"/>
      <c r="VED103" s="224"/>
      <c r="VEE103" s="224"/>
      <c r="VEF103" s="224"/>
      <c r="VEG103" s="223" t="s">
        <v>1344</v>
      </c>
      <c r="VEH103" s="224"/>
      <c r="VEI103" s="224"/>
      <c r="VEJ103" s="224"/>
      <c r="VEK103" s="224"/>
      <c r="VEL103" s="224"/>
      <c r="VEM103" s="224"/>
      <c r="VEN103" s="224"/>
      <c r="VEO103" s="223" t="s">
        <v>1344</v>
      </c>
      <c r="VEP103" s="224"/>
      <c r="VEQ103" s="224"/>
      <c r="VER103" s="224"/>
      <c r="VES103" s="224"/>
      <c r="VET103" s="224"/>
      <c r="VEU103" s="224"/>
      <c r="VEV103" s="224"/>
      <c r="VEW103" s="223" t="s">
        <v>1344</v>
      </c>
      <c r="VEX103" s="224"/>
      <c r="VEY103" s="224"/>
      <c r="VEZ103" s="224"/>
      <c r="VFA103" s="224"/>
      <c r="VFB103" s="224"/>
      <c r="VFC103" s="224"/>
      <c r="VFD103" s="224"/>
      <c r="VFE103" s="223" t="s">
        <v>1344</v>
      </c>
      <c r="VFF103" s="224"/>
      <c r="VFG103" s="224"/>
      <c r="VFH103" s="224"/>
      <c r="VFI103" s="224"/>
      <c r="VFJ103" s="224"/>
      <c r="VFK103" s="224"/>
      <c r="VFL103" s="224"/>
      <c r="VFM103" s="223" t="s">
        <v>1344</v>
      </c>
      <c r="VFN103" s="224"/>
      <c r="VFO103" s="224"/>
      <c r="VFP103" s="224"/>
      <c r="VFQ103" s="224"/>
      <c r="VFR103" s="224"/>
      <c r="VFS103" s="224"/>
      <c r="VFT103" s="224"/>
      <c r="VFU103" s="223" t="s">
        <v>1344</v>
      </c>
      <c r="VFV103" s="224"/>
      <c r="VFW103" s="224"/>
      <c r="VFX103" s="224"/>
      <c r="VFY103" s="224"/>
      <c r="VFZ103" s="224"/>
      <c r="VGA103" s="224"/>
      <c r="VGB103" s="224"/>
      <c r="VGC103" s="223" t="s">
        <v>1344</v>
      </c>
      <c r="VGD103" s="224"/>
      <c r="VGE103" s="224"/>
      <c r="VGF103" s="224"/>
      <c r="VGG103" s="224"/>
      <c r="VGH103" s="224"/>
      <c r="VGI103" s="224"/>
      <c r="VGJ103" s="224"/>
      <c r="VGK103" s="223" t="s">
        <v>1344</v>
      </c>
      <c r="VGL103" s="224"/>
      <c r="VGM103" s="224"/>
      <c r="VGN103" s="224"/>
      <c r="VGO103" s="224"/>
      <c r="VGP103" s="224"/>
      <c r="VGQ103" s="224"/>
      <c r="VGR103" s="224"/>
      <c r="VGS103" s="223" t="s">
        <v>1344</v>
      </c>
      <c r="VGT103" s="224"/>
      <c r="VGU103" s="224"/>
      <c r="VGV103" s="224"/>
      <c r="VGW103" s="224"/>
      <c r="VGX103" s="224"/>
      <c r="VGY103" s="224"/>
      <c r="VGZ103" s="224"/>
      <c r="VHA103" s="223" t="s">
        <v>1344</v>
      </c>
      <c r="VHB103" s="224"/>
      <c r="VHC103" s="224"/>
      <c r="VHD103" s="224"/>
      <c r="VHE103" s="224"/>
      <c r="VHF103" s="224"/>
      <c r="VHG103" s="224"/>
      <c r="VHH103" s="224"/>
      <c r="VHI103" s="223" t="s">
        <v>1344</v>
      </c>
      <c r="VHJ103" s="224"/>
      <c r="VHK103" s="224"/>
      <c r="VHL103" s="224"/>
      <c r="VHM103" s="224"/>
      <c r="VHN103" s="224"/>
      <c r="VHO103" s="224"/>
      <c r="VHP103" s="224"/>
      <c r="VHQ103" s="223" t="s">
        <v>1344</v>
      </c>
      <c r="VHR103" s="224"/>
      <c r="VHS103" s="224"/>
      <c r="VHT103" s="224"/>
      <c r="VHU103" s="224"/>
      <c r="VHV103" s="224"/>
      <c r="VHW103" s="224"/>
      <c r="VHX103" s="224"/>
      <c r="VHY103" s="223" t="s">
        <v>1344</v>
      </c>
      <c r="VHZ103" s="224"/>
      <c r="VIA103" s="224"/>
      <c r="VIB103" s="224"/>
      <c r="VIC103" s="224"/>
      <c r="VID103" s="224"/>
      <c r="VIE103" s="224"/>
      <c r="VIF103" s="224"/>
      <c r="VIG103" s="223" t="s">
        <v>1344</v>
      </c>
      <c r="VIH103" s="224"/>
      <c r="VII103" s="224"/>
      <c r="VIJ103" s="224"/>
      <c r="VIK103" s="224"/>
      <c r="VIL103" s="224"/>
      <c r="VIM103" s="224"/>
      <c r="VIN103" s="224"/>
      <c r="VIO103" s="223" t="s">
        <v>1344</v>
      </c>
      <c r="VIP103" s="224"/>
      <c r="VIQ103" s="224"/>
      <c r="VIR103" s="224"/>
      <c r="VIS103" s="224"/>
      <c r="VIT103" s="224"/>
      <c r="VIU103" s="224"/>
      <c r="VIV103" s="224"/>
      <c r="VIW103" s="223" t="s">
        <v>1344</v>
      </c>
      <c r="VIX103" s="224"/>
      <c r="VIY103" s="224"/>
      <c r="VIZ103" s="224"/>
      <c r="VJA103" s="224"/>
      <c r="VJB103" s="224"/>
      <c r="VJC103" s="224"/>
      <c r="VJD103" s="224"/>
      <c r="VJE103" s="223" t="s">
        <v>1344</v>
      </c>
      <c r="VJF103" s="224"/>
      <c r="VJG103" s="224"/>
      <c r="VJH103" s="224"/>
      <c r="VJI103" s="224"/>
      <c r="VJJ103" s="224"/>
      <c r="VJK103" s="224"/>
      <c r="VJL103" s="224"/>
      <c r="VJM103" s="223" t="s">
        <v>1344</v>
      </c>
      <c r="VJN103" s="224"/>
      <c r="VJO103" s="224"/>
      <c r="VJP103" s="224"/>
      <c r="VJQ103" s="224"/>
      <c r="VJR103" s="224"/>
      <c r="VJS103" s="224"/>
      <c r="VJT103" s="224"/>
      <c r="VJU103" s="223" t="s">
        <v>1344</v>
      </c>
      <c r="VJV103" s="224"/>
      <c r="VJW103" s="224"/>
      <c r="VJX103" s="224"/>
      <c r="VJY103" s="224"/>
      <c r="VJZ103" s="224"/>
      <c r="VKA103" s="224"/>
      <c r="VKB103" s="224"/>
      <c r="VKC103" s="223" t="s">
        <v>1344</v>
      </c>
      <c r="VKD103" s="224"/>
      <c r="VKE103" s="224"/>
      <c r="VKF103" s="224"/>
      <c r="VKG103" s="224"/>
      <c r="VKH103" s="224"/>
      <c r="VKI103" s="224"/>
      <c r="VKJ103" s="224"/>
      <c r="VKK103" s="223" t="s">
        <v>1344</v>
      </c>
      <c r="VKL103" s="224"/>
      <c r="VKM103" s="224"/>
      <c r="VKN103" s="224"/>
      <c r="VKO103" s="224"/>
      <c r="VKP103" s="224"/>
      <c r="VKQ103" s="224"/>
      <c r="VKR103" s="224"/>
      <c r="VKS103" s="223" t="s">
        <v>1344</v>
      </c>
      <c r="VKT103" s="224"/>
      <c r="VKU103" s="224"/>
      <c r="VKV103" s="224"/>
      <c r="VKW103" s="224"/>
      <c r="VKX103" s="224"/>
      <c r="VKY103" s="224"/>
      <c r="VKZ103" s="224"/>
      <c r="VLA103" s="223" t="s">
        <v>1344</v>
      </c>
      <c r="VLB103" s="224"/>
      <c r="VLC103" s="224"/>
      <c r="VLD103" s="224"/>
      <c r="VLE103" s="224"/>
      <c r="VLF103" s="224"/>
      <c r="VLG103" s="224"/>
      <c r="VLH103" s="224"/>
      <c r="VLI103" s="223" t="s">
        <v>1344</v>
      </c>
      <c r="VLJ103" s="224"/>
      <c r="VLK103" s="224"/>
      <c r="VLL103" s="224"/>
      <c r="VLM103" s="224"/>
      <c r="VLN103" s="224"/>
      <c r="VLO103" s="224"/>
      <c r="VLP103" s="224"/>
      <c r="VLQ103" s="223" t="s">
        <v>1344</v>
      </c>
      <c r="VLR103" s="224"/>
      <c r="VLS103" s="224"/>
      <c r="VLT103" s="224"/>
      <c r="VLU103" s="224"/>
      <c r="VLV103" s="224"/>
      <c r="VLW103" s="224"/>
      <c r="VLX103" s="224"/>
      <c r="VLY103" s="223" t="s">
        <v>1344</v>
      </c>
      <c r="VLZ103" s="224"/>
      <c r="VMA103" s="224"/>
      <c r="VMB103" s="224"/>
      <c r="VMC103" s="224"/>
      <c r="VMD103" s="224"/>
      <c r="VME103" s="224"/>
      <c r="VMF103" s="224"/>
      <c r="VMG103" s="223" t="s">
        <v>1344</v>
      </c>
      <c r="VMH103" s="224"/>
      <c r="VMI103" s="224"/>
      <c r="VMJ103" s="224"/>
      <c r="VMK103" s="224"/>
      <c r="VML103" s="224"/>
      <c r="VMM103" s="224"/>
      <c r="VMN103" s="224"/>
      <c r="VMO103" s="223" t="s">
        <v>1344</v>
      </c>
      <c r="VMP103" s="224"/>
      <c r="VMQ103" s="224"/>
      <c r="VMR103" s="224"/>
      <c r="VMS103" s="224"/>
      <c r="VMT103" s="224"/>
      <c r="VMU103" s="224"/>
      <c r="VMV103" s="224"/>
      <c r="VMW103" s="223" t="s">
        <v>1344</v>
      </c>
      <c r="VMX103" s="224"/>
      <c r="VMY103" s="224"/>
      <c r="VMZ103" s="224"/>
      <c r="VNA103" s="224"/>
      <c r="VNB103" s="224"/>
      <c r="VNC103" s="224"/>
      <c r="VND103" s="224"/>
      <c r="VNE103" s="223" t="s">
        <v>1344</v>
      </c>
      <c r="VNF103" s="224"/>
      <c r="VNG103" s="224"/>
      <c r="VNH103" s="224"/>
      <c r="VNI103" s="224"/>
      <c r="VNJ103" s="224"/>
      <c r="VNK103" s="224"/>
      <c r="VNL103" s="224"/>
      <c r="VNM103" s="223" t="s">
        <v>1344</v>
      </c>
      <c r="VNN103" s="224"/>
      <c r="VNO103" s="224"/>
      <c r="VNP103" s="224"/>
      <c r="VNQ103" s="224"/>
      <c r="VNR103" s="224"/>
      <c r="VNS103" s="224"/>
      <c r="VNT103" s="224"/>
      <c r="VNU103" s="223" t="s">
        <v>1344</v>
      </c>
      <c r="VNV103" s="224"/>
      <c r="VNW103" s="224"/>
      <c r="VNX103" s="224"/>
      <c r="VNY103" s="224"/>
      <c r="VNZ103" s="224"/>
      <c r="VOA103" s="224"/>
      <c r="VOB103" s="224"/>
      <c r="VOC103" s="223" t="s">
        <v>1344</v>
      </c>
      <c r="VOD103" s="224"/>
      <c r="VOE103" s="224"/>
      <c r="VOF103" s="224"/>
      <c r="VOG103" s="224"/>
      <c r="VOH103" s="224"/>
      <c r="VOI103" s="224"/>
      <c r="VOJ103" s="224"/>
      <c r="VOK103" s="223" t="s">
        <v>1344</v>
      </c>
      <c r="VOL103" s="224"/>
      <c r="VOM103" s="224"/>
      <c r="VON103" s="224"/>
      <c r="VOO103" s="224"/>
      <c r="VOP103" s="224"/>
      <c r="VOQ103" s="224"/>
      <c r="VOR103" s="224"/>
      <c r="VOS103" s="223" t="s">
        <v>1344</v>
      </c>
      <c r="VOT103" s="224"/>
      <c r="VOU103" s="224"/>
      <c r="VOV103" s="224"/>
      <c r="VOW103" s="224"/>
      <c r="VOX103" s="224"/>
      <c r="VOY103" s="224"/>
      <c r="VOZ103" s="224"/>
      <c r="VPA103" s="223" t="s">
        <v>1344</v>
      </c>
      <c r="VPB103" s="224"/>
      <c r="VPC103" s="224"/>
      <c r="VPD103" s="224"/>
      <c r="VPE103" s="224"/>
      <c r="VPF103" s="224"/>
      <c r="VPG103" s="224"/>
      <c r="VPH103" s="224"/>
      <c r="VPI103" s="223" t="s">
        <v>1344</v>
      </c>
      <c r="VPJ103" s="224"/>
      <c r="VPK103" s="224"/>
      <c r="VPL103" s="224"/>
      <c r="VPM103" s="224"/>
      <c r="VPN103" s="224"/>
      <c r="VPO103" s="224"/>
      <c r="VPP103" s="224"/>
      <c r="VPQ103" s="223" t="s">
        <v>1344</v>
      </c>
      <c r="VPR103" s="224"/>
      <c r="VPS103" s="224"/>
      <c r="VPT103" s="224"/>
      <c r="VPU103" s="224"/>
      <c r="VPV103" s="224"/>
      <c r="VPW103" s="224"/>
      <c r="VPX103" s="224"/>
      <c r="VPY103" s="223" t="s">
        <v>1344</v>
      </c>
      <c r="VPZ103" s="224"/>
      <c r="VQA103" s="224"/>
      <c r="VQB103" s="224"/>
      <c r="VQC103" s="224"/>
      <c r="VQD103" s="224"/>
      <c r="VQE103" s="224"/>
      <c r="VQF103" s="224"/>
      <c r="VQG103" s="223" t="s">
        <v>1344</v>
      </c>
      <c r="VQH103" s="224"/>
      <c r="VQI103" s="224"/>
      <c r="VQJ103" s="224"/>
      <c r="VQK103" s="224"/>
      <c r="VQL103" s="224"/>
      <c r="VQM103" s="224"/>
      <c r="VQN103" s="224"/>
      <c r="VQO103" s="223" t="s">
        <v>1344</v>
      </c>
      <c r="VQP103" s="224"/>
      <c r="VQQ103" s="224"/>
      <c r="VQR103" s="224"/>
      <c r="VQS103" s="224"/>
      <c r="VQT103" s="224"/>
      <c r="VQU103" s="224"/>
      <c r="VQV103" s="224"/>
      <c r="VQW103" s="223" t="s">
        <v>1344</v>
      </c>
      <c r="VQX103" s="224"/>
      <c r="VQY103" s="224"/>
      <c r="VQZ103" s="224"/>
      <c r="VRA103" s="224"/>
      <c r="VRB103" s="224"/>
      <c r="VRC103" s="224"/>
      <c r="VRD103" s="224"/>
      <c r="VRE103" s="223" t="s">
        <v>1344</v>
      </c>
      <c r="VRF103" s="224"/>
      <c r="VRG103" s="224"/>
      <c r="VRH103" s="224"/>
      <c r="VRI103" s="224"/>
      <c r="VRJ103" s="224"/>
      <c r="VRK103" s="224"/>
      <c r="VRL103" s="224"/>
      <c r="VRM103" s="223" t="s">
        <v>1344</v>
      </c>
      <c r="VRN103" s="224"/>
      <c r="VRO103" s="224"/>
      <c r="VRP103" s="224"/>
      <c r="VRQ103" s="224"/>
      <c r="VRR103" s="224"/>
      <c r="VRS103" s="224"/>
      <c r="VRT103" s="224"/>
      <c r="VRU103" s="223" t="s">
        <v>1344</v>
      </c>
      <c r="VRV103" s="224"/>
      <c r="VRW103" s="224"/>
      <c r="VRX103" s="224"/>
      <c r="VRY103" s="224"/>
      <c r="VRZ103" s="224"/>
      <c r="VSA103" s="224"/>
      <c r="VSB103" s="224"/>
      <c r="VSC103" s="223" t="s">
        <v>1344</v>
      </c>
      <c r="VSD103" s="224"/>
      <c r="VSE103" s="224"/>
      <c r="VSF103" s="224"/>
      <c r="VSG103" s="224"/>
      <c r="VSH103" s="224"/>
      <c r="VSI103" s="224"/>
      <c r="VSJ103" s="224"/>
      <c r="VSK103" s="223" t="s">
        <v>1344</v>
      </c>
      <c r="VSL103" s="224"/>
      <c r="VSM103" s="224"/>
      <c r="VSN103" s="224"/>
      <c r="VSO103" s="224"/>
      <c r="VSP103" s="224"/>
      <c r="VSQ103" s="224"/>
      <c r="VSR103" s="224"/>
      <c r="VSS103" s="223" t="s">
        <v>1344</v>
      </c>
      <c r="VST103" s="224"/>
      <c r="VSU103" s="224"/>
      <c r="VSV103" s="224"/>
      <c r="VSW103" s="224"/>
      <c r="VSX103" s="224"/>
      <c r="VSY103" s="224"/>
      <c r="VSZ103" s="224"/>
      <c r="VTA103" s="223" t="s">
        <v>1344</v>
      </c>
      <c r="VTB103" s="224"/>
      <c r="VTC103" s="224"/>
      <c r="VTD103" s="224"/>
      <c r="VTE103" s="224"/>
      <c r="VTF103" s="224"/>
      <c r="VTG103" s="224"/>
      <c r="VTH103" s="224"/>
      <c r="VTI103" s="223" t="s">
        <v>1344</v>
      </c>
      <c r="VTJ103" s="224"/>
      <c r="VTK103" s="224"/>
      <c r="VTL103" s="224"/>
      <c r="VTM103" s="224"/>
      <c r="VTN103" s="224"/>
      <c r="VTO103" s="224"/>
      <c r="VTP103" s="224"/>
      <c r="VTQ103" s="223" t="s">
        <v>1344</v>
      </c>
      <c r="VTR103" s="224"/>
      <c r="VTS103" s="224"/>
      <c r="VTT103" s="224"/>
      <c r="VTU103" s="224"/>
      <c r="VTV103" s="224"/>
      <c r="VTW103" s="224"/>
      <c r="VTX103" s="224"/>
      <c r="VTY103" s="223" t="s">
        <v>1344</v>
      </c>
      <c r="VTZ103" s="224"/>
      <c r="VUA103" s="224"/>
      <c r="VUB103" s="224"/>
      <c r="VUC103" s="224"/>
      <c r="VUD103" s="224"/>
      <c r="VUE103" s="224"/>
      <c r="VUF103" s="224"/>
      <c r="VUG103" s="223" t="s">
        <v>1344</v>
      </c>
      <c r="VUH103" s="224"/>
      <c r="VUI103" s="224"/>
      <c r="VUJ103" s="224"/>
      <c r="VUK103" s="224"/>
      <c r="VUL103" s="224"/>
      <c r="VUM103" s="224"/>
      <c r="VUN103" s="224"/>
      <c r="VUO103" s="223" t="s">
        <v>1344</v>
      </c>
      <c r="VUP103" s="224"/>
      <c r="VUQ103" s="224"/>
      <c r="VUR103" s="224"/>
      <c r="VUS103" s="224"/>
      <c r="VUT103" s="224"/>
      <c r="VUU103" s="224"/>
      <c r="VUV103" s="224"/>
      <c r="VUW103" s="223" t="s">
        <v>1344</v>
      </c>
      <c r="VUX103" s="224"/>
      <c r="VUY103" s="224"/>
      <c r="VUZ103" s="224"/>
      <c r="VVA103" s="224"/>
      <c r="VVB103" s="224"/>
      <c r="VVC103" s="224"/>
      <c r="VVD103" s="224"/>
      <c r="VVE103" s="223" t="s">
        <v>1344</v>
      </c>
      <c r="VVF103" s="224"/>
      <c r="VVG103" s="224"/>
      <c r="VVH103" s="224"/>
      <c r="VVI103" s="224"/>
      <c r="VVJ103" s="224"/>
      <c r="VVK103" s="224"/>
      <c r="VVL103" s="224"/>
      <c r="VVM103" s="223" t="s">
        <v>1344</v>
      </c>
      <c r="VVN103" s="224"/>
      <c r="VVO103" s="224"/>
      <c r="VVP103" s="224"/>
      <c r="VVQ103" s="224"/>
      <c r="VVR103" s="224"/>
      <c r="VVS103" s="224"/>
      <c r="VVT103" s="224"/>
      <c r="VVU103" s="223" t="s">
        <v>1344</v>
      </c>
      <c r="VVV103" s="224"/>
      <c r="VVW103" s="224"/>
      <c r="VVX103" s="224"/>
      <c r="VVY103" s="224"/>
      <c r="VVZ103" s="224"/>
      <c r="VWA103" s="224"/>
      <c r="VWB103" s="224"/>
      <c r="VWC103" s="223" t="s">
        <v>1344</v>
      </c>
      <c r="VWD103" s="224"/>
      <c r="VWE103" s="224"/>
      <c r="VWF103" s="224"/>
      <c r="VWG103" s="224"/>
      <c r="VWH103" s="224"/>
      <c r="VWI103" s="224"/>
      <c r="VWJ103" s="224"/>
      <c r="VWK103" s="223" t="s">
        <v>1344</v>
      </c>
      <c r="VWL103" s="224"/>
      <c r="VWM103" s="224"/>
      <c r="VWN103" s="224"/>
      <c r="VWO103" s="224"/>
      <c r="VWP103" s="224"/>
      <c r="VWQ103" s="224"/>
      <c r="VWR103" s="224"/>
      <c r="VWS103" s="223" t="s">
        <v>1344</v>
      </c>
      <c r="VWT103" s="224"/>
      <c r="VWU103" s="224"/>
      <c r="VWV103" s="224"/>
      <c r="VWW103" s="224"/>
      <c r="VWX103" s="224"/>
      <c r="VWY103" s="224"/>
      <c r="VWZ103" s="224"/>
      <c r="VXA103" s="223" t="s">
        <v>1344</v>
      </c>
      <c r="VXB103" s="224"/>
      <c r="VXC103" s="224"/>
      <c r="VXD103" s="224"/>
      <c r="VXE103" s="224"/>
      <c r="VXF103" s="224"/>
      <c r="VXG103" s="224"/>
      <c r="VXH103" s="224"/>
      <c r="VXI103" s="223" t="s">
        <v>1344</v>
      </c>
      <c r="VXJ103" s="224"/>
      <c r="VXK103" s="224"/>
      <c r="VXL103" s="224"/>
      <c r="VXM103" s="224"/>
      <c r="VXN103" s="224"/>
      <c r="VXO103" s="224"/>
      <c r="VXP103" s="224"/>
      <c r="VXQ103" s="223" t="s">
        <v>1344</v>
      </c>
      <c r="VXR103" s="224"/>
      <c r="VXS103" s="224"/>
      <c r="VXT103" s="224"/>
      <c r="VXU103" s="224"/>
      <c r="VXV103" s="224"/>
      <c r="VXW103" s="224"/>
      <c r="VXX103" s="224"/>
      <c r="VXY103" s="223" t="s">
        <v>1344</v>
      </c>
      <c r="VXZ103" s="224"/>
      <c r="VYA103" s="224"/>
      <c r="VYB103" s="224"/>
      <c r="VYC103" s="224"/>
      <c r="VYD103" s="224"/>
      <c r="VYE103" s="224"/>
      <c r="VYF103" s="224"/>
      <c r="VYG103" s="223" t="s">
        <v>1344</v>
      </c>
      <c r="VYH103" s="224"/>
      <c r="VYI103" s="224"/>
      <c r="VYJ103" s="224"/>
      <c r="VYK103" s="224"/>
      <c r="VYL103" s="224"/>
      <c r="VYM103" s="224"/>
      <c r="VYN103" s="224"/>
      <c r="VYO103" s="223" t="s">
        <v>1344</v>
      </c>
      <c r="VYP103" s="224"/>
      <c r="VYQ103" s="224"/>
      <c r="VYR103" s="224"/>
      <c r="VYS103" s="224"/>
      <c r="VYT103" s="224"/>
      <c r="VYU103" s="224"/>
      <c r="VYV103" s="224"/>
      <c r="VYW103" s="223" t="s">
        <v>1344</v>
      </c>
      <c r="VYX103" s="224"/>
      <c r="VYY103" s="224"/>
      <c r="VYZ103" s="224"/>
      <c r="VZA103" s="224"/>
      <c r="VZB103" s="224"/>
      <c r="VZC103" s="224"/>
      <c r="VZD103" s="224"/>
      <c r="VZE103" s="223" t="s">
        <v>1344</v>
      </c>
      <c r="VZF103" s="224"/>
      <c r="VZG103" s="224"/>
      <c r="VZH103" s="224"/>
      <c r="VZI103" s="224"/>
      <c r="VZJ103" s="224"/>
      <c r="VZK103" s="224"/>
      <c r="VZL103" s="224"/>
      <c r="VZM103" s="223" t="s">
        <v>1344</v>
      </c>
      <c r="VZN103" s="224"/>
      <c r="VZO103" s="224"/>
      <c r="VZP103" s="224"/>
      <c r="VZQ103" s="224"/>
      <c r="VZR103" s="224"/>
      <c r="VZS103" s="224"/>
      <c r="VZT103" s="224"/>
      <c r="VZU103" s="223" t="s">
        <v>1344</v>
      </c>
      <c r="VZV103" s="224"/>
      <c r="VZW103" s="224"/>
      <c r="VZX103" s="224"/>
      <c r="VZY103" s="224"/>
      <c r="VZZ103" s="224"/>
      <c r="WAA103" s="224"/>
      <c r="WAB103" s="224"/>
      <c r="WAC103" s="223" t="s">
        <v>1344</v>
      </c>
      <c r="WAD103" s="224"/>
      <c r="WAE103" s="224"/>
      <c r="WAF103" s="224"/>
      <c r="WAG103" s="224"/>
      <c r="WAH103" s="224"/>
      <c r="WAI103" s="224"/>
      <c r="WAJ103" s="224"/>
      <c r="WAK103" s="223" t="s">
        <v>1344</v>
      </c>
      <c r="WAL103" s="224"/>
      <c r="WAM103" s="224"/>
      <c r="WAN103" s="224"/>
      <c r="WAO103" s="224"/>
      <c r="WAP103" s="224"/>
      <c r="WAQ103" s="224"/>
      <c r="WAR103" s="224"/>
      <c r="WAS103" s="223" t="s">
        <v>1344</v>
      </c>
      <c r="WAT103" s="224"/>
      <c r="WAU103" s="224"/>
      <c r="WAV103" s="224"/>
      <c r="WAW103" s="224"/>
      <c r="WAX103" s="224"/>
      <c r="WAY103" s="224"/>
      <c r="WAZ103" s="224"/>
      <c r="WBA103" s="223" t="s">
        <v>1344</v>
      </c>
      <c r="WBB103" s="224"/>
      <c r="WBC103" s="224"/>
      <c r="WBD103" s="224"/>
      <c r="WBE103" s="224"/>
      <c r="WBF103" s="224"/>
      <c r="WBG103" s="224"/>
      <c r="WBH103" s="224"/>
      <c r="WBI103" s="223" t="s">
        <v>1344</v>
      </c>
      <c r="WBJ103" s="224"/>
      <c r="WBK103" s="224"/>
      <c r="WBL103" s="224"/>
      <c r="WBM103" s="224"/>
      <c r="WBN103" s="224"/>
      <c r="WBO103" s="224"/>
      <c r="WBP103" s="224"/>
      <c r="WBQ103" s="223" t="s">
        <v>1344</v>
      </c>
      <c r="WBR103" s="224"/>
      <c r="WBS103" s="224"/>
      <c r="WBT103" s="224"/>
      <c r="WBU103" s="224"/>
      <c r="WBV103" s="224"/>
      <c r="WBW103" s="224"/>
      <c r="WBX103" s="224"/>
      <c r="WBY103" s="223" t="s">
        <v>1344</v>
      </c>
      <c r="WBZ103" s="224"/>
      <c r="WCA103" s="224"/>
      <c r="WCB103" s="224"/>
      <c r="WCC103" s="224"/>
      <c r="WCD103" s="224"/>
      <c r="WCE103" s="224"/>
      <c r="WCF103" s="224"/>
      <c r="WCG103" s="223" t="s">
        <v>1344</v>
      </c>
      <c r="WCH103" s="224"/>
      <c r="WCI103" s="224"/>
      <c r="WCJ103" s="224"/>
      <c r="WCK103" s="224"/>
      <c r="WCL103" s="224"/>
      <c r="WCM103" s="224"/>
      <c r="WCN103" s="224"/>
      <c r="WCO103" s="223" t="s">
        <v>1344</v>
      </c>
      <c r="WCP103" s="224"/>
      <c r="WCQ103" s="224"/>
      <c r="WCR103" s="224"/>
      <c r="WCS103" s="224"/>
      <c r="WCT103" s="224"/>
      <c r="WCU103" s="224"/>
      <c r="WCV103" s="224"/>
      <c r="WCW103" s="223" t="s">
        <v>1344</v>
      </c>
      <c r="WCX103" s="224"/>
      <c r="WCY103" s="224"/>
      <c r="WCZ103" s="224"/>
      <c r="WDA103" s="224"/>
      <c r="WDB103" s="224"/>
      <c r="WDC103" s="224"/>
      <c r="WDD103" s="224"/>
      <c r="WDE103" s="223" t="s">
        <v>1344</v>
      </c>
      <c r="WDF103" s="224"/>
      <c r="WDG103" s="224"/>
      <c r="WDH103" s="224"/>
      <c r="WDI103" s="224"/>
      <c r="WDJ103" s="224"/>
      <c r="WDK103" s="224"/>
      <c r="WDL103" s="224"/>
      <c r="WDM103" s="223" t="s">
        <v>1344</v>
      </c>
      <c r="WDN103" s="224"/>
      <c r="WDO103" s="224"/>
      <c r="WDP103" s="224"/>
      <c r="WDQ103" s="224"/>
      <c r="WDR103" s="224"/>
      <c r="WDS103" s="224"/>
      <c r="WDT103" s="224"/>
      <c r="WDU103" s="223" t="s">
        <v>1344</v>
      </c>
      <c r="WDV103" s="224"/>
      <c r="WDW103" s="224"/>
      <c r="WDX103" s="224"/>
      <c r="WDY103" s="224"/>
      <c r="WDZ103" s="224"/>
      <c r="WEA103" s="224"/>
      <c r="WEB103" s="224"/>
      <c r="WEC103" s="223" t="s">
        <v>1344</v>
      </c>
      <c r="WED103" s="224"/>
      <c r="WEE103" s="224"/>
      <c r="WEF103" s="224"/>
      <c r="WEG103" s="224"/>
      <c r="WEH103" s="224"/>
      <c r="WEI103" s="224"/>
      <c r="WEJ103" s="224"/>
      <c r="WEK103" s="223" t="s">
        <v>1344</v>
      </c>
      <c r="WEL103" s="224"/>
      <c r="WEM103" s="224"/>
      <c r="WEN103" s="224"/>
      <c r="WEO103" s="224"/>
      <c r="WEP103" s="224"/>
      <c r="WEQ103" s="224"/>
      <c r="WER103" s="224"/>
      <c r="WES103" s="223" t="s">
        <v>1344</v>
      </c>
      <c r="WET103" s="224"/>
      <c r="WEU103" s="224"/>
      <c r="WEV103" s="224"/>
      <c r="WEW103" s="224"/>
      <c r="WEX103" s="224"/>
      <c r="WEY103" s="224"/>
      <c r="WEZ103" s="224"/>
      <c r="WFA103" s="223" t="s">
        <v>1344</v>
      </c>
      <c r="WFB103" s="224"/>
      <c r="WFC103" s="224"/>
      <c r="WFD103" s="224"/>
      <c r="WFE103" s="224"/>
      <c r="WFF103" s="224"/>
      <c r="WFG103" s="224"/>
      <c r="WFH103" s="224"/>
      <c r="WFI103" s="223" t="s">
        <v>1344</v>
      </c>
      <c r="WFJ103" s="224"/>
      <c r="WFK103" s="224"/>
      <c r="WFL103" s="224"/>
      <c r="WFM103" s="224"/>
      <c r="WFN103" s="224"/>
      <c r="WFO103" s="224"/>
      <c r="WFP103" s="224"/>
      <c r="WFQ103" s="223" t="s">
        <v>1344</v>
      </c>
      <c r="WFR103" s="224"/>
      <c r="WFS103" s="224"/>
      <c r="WFT103" s="224"/>
      <c r="WFU103" s="224"/>
      <c r="WFV103" s="224"/>
      <c r="WFW103" s="224"/>
      <c r="WFX103" s="224"/>
      <c r="WFY103" s="223" t="s">
        <v>1344</v>
      </c>
      <c r="WFZ103" s="224"/>
      <c r="WGA103" s="224"/>
      <c r="WGB103" s="224"/>
      <c r="WGC103" s="224"/>
      <c r="WGD103" s="224"/>
      <c r="WGE103" s="224"/>
      <c r="WGF103" s="224"/>
      <c r="WGG103" s="223" t="s">
        <v>1344</v>
      </c>
      <c r="WGH103" s="224"/>
      <c r="WGI103" s="224"/>
      <c r="WGJ103" s="224"/>
      <c r="WGK103" s="224"/>
      <c r="WGL103" s="224"/>
      <c r="WGM103" s="224"/>
      <c r="WGN103" s="224"/>
      <c r="WGO103" s="223" t="s">
        <v>1344</v>
      </c>
      <c r="WGP103" s="224"/>
      <c r="WGQ103" s="224"/>
      <c r="WGR103" s="224"/>
      <c r="WGS103" s="224"/>
      <c r="WGT103" s="224"/>
      <c r="WGU103" s="224"/>
      <c r="WGV103" s="224"/>
      <c r="WGW103" s="223" t="s">
        <v>1344</v>
      </c>
      <c r="WGX103" s="224"/>
      <c r="WGY103" s="224"/>
      <c r="WGZ103" s="224"/>
      <c r="WHA103" s="224"/>
      <c r="WHB103" s="224"/>
      <c r="WHC103" s="224"/>
      <c r="WHD103" s="224"/>
      <c r="WHE103" s="223" t="s">
        <v>1344</v>
      </c>
      <c r="WHF103" s="224"/>
      <c r="WHG103" s="224"/>
      <c r="WHH103" s="224"/>
      <c r="WHI103" s="224"/>
      <c r="WHJ103" s="224"/>
      <c r="WHK103" s="224"/>
      <c r="WHL103" s="224"/>
      <c r="WHM103" s="223" t="s">
        <v>1344</v>
      </c>
      <c r="WHN103" s="224"/>
      <c r="WHO103" s="224"/>
      <c r="WHP103" s="224"/>
      <c r="WHQ103" s="224"/>
      <c r="WHR103" s="224"/>
      <c r="WHS103" s="224"/>
      <c r="WHT103" s="224"/>
      <c r="WHU103" s="223" t="s">
        <v>1344</v>
      </c>
      <c r="WHV103" s="224"/>
      <c r="WHW103" s="224"/>
      <c r="WHX103" s="224"/>
      <c r="WHY103" s="224"/>
      <c r="WHZ103" s="224"/>
      <c r="WIA103" s="224"/>
      <c r="WIB103" s="224"/>
      <c r="WIC103" s="223" t="s">
        <v>1344</v>
      </c>
      <c r="WID103" s="224"/>
      <c r="WIE103" s="224"/>
      <c r="WIF103" s="224"/>
      <c r="WIG103" s="224"/>
      <c r="WIH103" s="224"/>
      <c r="WII103" s="224"/>
      <c r="WIJ103" s="224"/>
      <c r="WIK103" s="223" t="s">
        <v>1344</v>
      </c>
      <c r="WIL103" s="224"/>
      <c r="WIM103" s="224"/>
      <c r="WIN103" s="224"/>
      <c r="WIO103" s="224"/>
      <c r="WIP103" s="224"/>
      <c r="WIQ103" s="224"/>
      <c r="WIR103" s="224"/>
      <c r="WIS103" s="223" t="s">
        <v>1344</v>
      </c>
      <c r="WIT103" s="224"/>
      <c r="WIU103" s="224"/>
      <c r="WIV103" s="224"/>
      <c r="WIW103" s="224"/>
      <c r="WIX103" s="224"/>
      <c r="WIY103" s="224"/>
      <c r="WIZ103" s="224"/>
      <c r="WJA103" s="223" t="s">
        <v>1344</v>
      </c>
      <c r="WJB103" s="224"/>
      <c r="WJC103" s="224"/>
      <c r="WJD103" s="224"/>
      <c r="WJE103" s="224"/>
      <c r="WJF103" s="224"/>
      <c r="WJG103" s="224"/>
      <c r="WJH103" s="224"/>
      <c r="WJI103" s="223" t="s">
        <v>1344</v>
      </c>
      <c r="WJJ103" s="224"/>
      <c r="WJK103" s="224"/>
      <c r="WJL103" s="224"/>
      <c r="WJM103" s="224"/>
      <c r="WJN103" s="224"/>
      <c r="WJO103" s="224"/>
      <c r="WJP103" s="224"/>
      <c r="WJQ103" s="223" t="s">
        <v>1344</v>
      </c>
      <c r="WJR103" s="224"/>
      <c r="WJS103" s="224"/>
      <c r="WJT103" s="224"/>
      <c r="WJU103" s="224"/>
      <c r="WJV103" s="224"/>
      <c r="WJW103" s="224"/>
      <c r="WJX103" s="224"/>
      <c r="WJY103" s="223" t="s">
        <v>1344</v>
      </c>
      <c r="WJZ103" s="224"/>
      <c r="WKA103" s="224"/>
      <c r="WKB103" s="224"/>
      <c r="WKC103" s="224"/>
      <c r="WKD103" s="224"/>
      <c r="WKE103" s="224"/>
      <c r="WKF103" s="224"/>
      <c r="WKG103" s="223" t="s">
        <v>1344</v>
      </c>
      <c r="WKH103" s="224"/>
      <c r="WKI103" s="224"/>
      <c r="WKJ103" s="224"/>
      <c r="WKK103" s="224"/>
      <c r="WKL103" s="224"/>
      <c r="WKM103" s="224"/>
      <c r="WKN103" s="224"/>
      <c r="WKO103" s="223" t="s">
        <v>1344</v>
      </c>
      <c r="WKP103" s="224"/>
      <c r="WKQ103" s="224"/>
      <c r="WKR103" s="224"/>
      <c r="WKS103" s="224"/>
      <c r="WKT103" s="224"/>
      <c r="WKU103" s="224"/>
      <c r="WKV103" s="224"/>
      <c r="WKW103" s="223" t="s">
        <v>1344</v>
      </c>
      <c r="WKX103" s="224"/>
      <c r="WKY103" s="224"/>
      <c r="WKZ103" s="224"/>
      <c r="WLA103" s="224"/>
      <c r="WLB103" s="224"/>
      <c r="WLC103" s="224"/>
      <c r="WLD103" s="224"/>
      <c r="WLE103" s="223" t="s">
        <v>1344</v>
      </c>
      <c r="WLF103" s="224"/>
      <c r="WLG103" s="224"/>
      <c r="WLH103" s="224"/>
      <c r="WLI103" s="224"/>
      <c r="WLJ103" s="224"/>
      <c r="WLK103" s="224"/>
      <c r="WLL103" s="224"/>
      <c r="WLM103" s="223" t="s">
        <v>1344</v>
      </c>
      <c r="WLN103" s="224"/>
      <c r="WLO103" s="224"/>
      <c r="WLP103" s="224"/>
      <c r="WLQ103" s="224"/>
      <c r="WLR103" s="224"/>
      <c r="WLS103" s="224"/>
      <c r="WLT103" s="224"/>
      <c r="WLU103" s="223" t="s">
        <v>1344</v>
      </c>
      <c r="WLV103" s="224"/>
      <c r="WLW103" s="224"/>
      <c r="WLX103" s="224"/>
      <c r="WLY103" s="224"/>
      <c r="WLZ103" s="224"/>
      <c r="WMA103" s="224"/>
      <c r="WMB103" s="224"/>
      <c r="WMC103" s="223" t="s">
        <v>1344</v>
      </c>
      <c r="WMD103" s="224"/>
      <c r="WME103" s="224"/>
      <c r="WMF103" s="224"/>
      <c r="WMG103" s="224"/>
      <c r="WMH103" s="224"/>
      <c r="WMI103" s="224"/>
      <c r="WMJ103" s="224"/>
      <c r="WMK103" s="223" t="s">
        <v>1344</v>
      </c>
      <c r="WML103" s="224"/>
      <c r="WMM103" s="224"/>
      <c r="WMN103" s="224"/>
      <c r="WMO103" s="224"/>
      <c r="WMP103" s="224"/>
      <c r="WMQ103" s="224"/>
      <c r="WMR103" s="224"/>
      <c r="WMS103" s="223" t="s">
        <v>1344</v>
      </c>
      <c r="WMT103" s="224"/>
      <c r="WMU103" s="224"/>
      <c r="WMV103" s="224"/>
      <c r="WMW103" s="224"/>
      <c r="WMX103" s="224"/>
      <c r="WMY103" s="224"/>
      <c r="WMZ103" s="224"/>
      <c r="WNA103" s="223" t="s">
        <v>1344</v>
      </c>
      <c r="WNB103" s="224"/>
      <c r="WNC103" s="224"/>
      <c r="WND103" s="224"/>
      <c r="WNE103" s="224"/>
      <c r="WNF103" s="224"/>
      <c r="WNG103" s="224"/>
      <c r="WNH103" s="224"/>
      <c r="WNI103" s="223" t="s">
        <v>1344</v>
      </c>
      <c r="WNJ103" s="224"/>
      <c r="WNK103" s="224"/>
      <c r="WNL103" s="224"/>
      <c r="WNM103" s="224"/>
      <c r="WNN103" s="224"/>
      <c r="WNO103" s="224"/>
      <c r="WNP103" s="224"/>
      <c r="WNQ103" s="223" t="s">
        <v>1344</v>
      </c>
      <c r="WNR103" s="224"/>
      <c r="WNS103" s="224"/>
      <c r="WNT103" s="224"/>
      <c r="WNU103" s="224"/>
      <c r="WNV103" s="224"/>
      <c r="WNW103" s="224"/>
      <c r="WNX103" s="224"/>
      <c r="WNY103" s="223" t="s">
        <v>1344</v>
      </c>
      <c r="WNZ103" s="224"/>
      <c r="WOA103" s="224"/>
      <c r="WOB103" s="224"/>
      <c r="WOC103" s="224"/>
      <c r="WOD103" s="224"/>
      <c r="WOE103" s="224"/>
      <c r="WOF103" s="224"/>
      <c r="WOG103" s="223" t="s">
        <v>1344</v>
      </c>
      <c r="WOH103" s="224"/>
      <c r="WOI103" s="224"/>
      <c r="WOJ103" s="224"/>
      <c r="WOK103" s="224"/>
      <c r="WOL103" s="224"/>
      <c r="WOM103" s="224"/>
      <c r="WON103" s="224"/>
      <c r="WOO103" s="223" t="s">
        <v>1344</v>
      </c>
      <c r="WOP103" s="224"/>
      <c r="WOQ103" s="224"/>
      <c r="WOR103" s="224"/>
      <c r="WOS103" s="224"/>
      <c r="WOT103" s="224"/>
      <c r="WOU103" s="224"/>
      <c r="WOV103" s="224"/>
      <c r="WOW103" s="223" t="s">
        <v>1344</v>
      </c>
      <c r="WOX103" s="224"/>
      <c r="WOY103" s="224"/>
      <c r="WOZ103" s="224"/>
      <c r="WPA103" s="224"/>
      <c r="WPB103" s="224"/>
      <c r="WPC103" s="224"/>
      <c r="WPD103" s="224"/>
      <c r="WPE103" s="223" t="s">
        <v>1344</v>
      </c>
      <c r="WPF103" s="224"/>
      <c r="WPG103" s="224"/>
      <c r="WPH103" s="224"/>
      <c r="WPI103" s="224"/>
      <c r="WPJ103" s="224"/>
      <c r="WPK103" s="224"/>
      <c r="WPL103" s="224"/>
      <c r="WPM103" s="223" t="s">
        <v>1344</v>
      </c>
      <c r="WPN103" s="224"/>
      <c r="WPO103" s="224"/>
      <c r="WPP103" s="224"/>
      <c r="WPQ103" s="224"/>
      <c r="WPR103" s="224"/>
      <c r="WPS103" s="224"/>
      <c r="WPT103" s="224"/>
      <c r="WPU103" s="223" t="s">
        <v>1344</v>
      </c>
      <c r="WPV103" s="224"/>
      <c r="WPW103" s="224"/>
      <c r="WPX103" s="224"/>
      <c r="WPY103" s="224"/>
      <c r="WPZ103" s="224"/>
      <c r="WQA103" s="224"/>
      <c r="WQB103" s="224"/>
      <c r="WQC103" s="223" t="s">
        <v>1344</v>
      </c>
      <c r="WQD103" s="224"/>
      <c r="WQE103" s="224"/>
      <c r="WQF103" s="224"/>
      <c r="WQG103" s="224"/>
      <c r="WQH103" s="224"/>
      <c r="WQI103" s="224"/>
      <c r="WQJ103" s="224"/>
      <c r="WQK103" s="223" t="s">
        <v>1344</v>
      </c>
      <c r="WQL103" s="224"/>
      <c r="WQM103" s="224"/>
      <c r="WQN103" s="224"/>
      <c r="WQO103" s="224"/>
      <c r="WQP103" s="224"/>
      <c r="WQQ103" s="224"/>
      <c r="WQR103" s="224"/>
      <c r="WQS103" s="223" t="s">
        <v>1344</v>
      </c>
      <c r="WQT103" s="224"/>
      <c r="WQU103" s="224"/>
      <c r="WQV103" s="224"/>
      <c r="WQW103" s="224"/>
      <c r="WQX103" s="224"/>
      <c r="WQY103" s="224"/>
      <c r="WQZ103" s="224"/>
      <c r="WRA103" s="223" t="s">
        <v>1344</v>
      </c>
      <c r="WRB103" s="224"/>
      <c r="WRC103" s="224"/>
      <c r="WRD103" s="224"/>
      <c r="WRE103" s="224"/>
      <c r="WRF103" s="224"/>
      <c r="WRG103" s="224"/>
      <c r="WRH103" s="224"/>
      <c r="WRI103" s="223" t="s">
        <v>1344</v>
      </c>
      <c r="WRJ103" s="224"/>
      <c r="WRK103" s="224"/>
      <c r="WRL103" s="224"/>
      <c r="WRM103" s="224"/>
      <c r="WRN103" s="224"/>
      <c r="WRO103" s="224"/>
      <c r="WRP103" s="224"/>
      <c r="WRQ103" s="223" t="s">
        <v>1344</v>
      </c>
      <c r="WRR103" s="224"/>
      <c r="WRS103" s="224"/>
      <c r="WRT103" s="224"/>
      <c r="WRU103" s="224"/>
      <c r="WRV103" s="224"/>
      <c r="WRW103" s="224"/>
      <c r="WRX103" s="224"/>
      <c r="WRY103" s="223" t="s">
        <v>1344</v>
      </c>
      <c r="WRZ103" s="224"/>
      <c r="WSA103" s="224"/>
      <c r="WSB103" s="224"/>
      <c r="WSC103" s="224"/>
      <c r="WSD103" s="224"/>
      <c r="WSE103" s="224"/>
      <c r="WSF103" s="224"/>
      <c r="WSG103" s="223" t="s">
        <v>1344</v>
      </c>
      <c r="WSH103" s="224"/>
      <c r="WSI103" s="224"/>
      <c r="WSJ103" s="224"/>
      <c r="WSK103" s="224"/>
      <c r="WSL103" s="224"/>
      <c r="WSM103" s="224"/>
      <c r="WSN103" s="224"/>
      <c r="WSO103" s="223" t="s">
        <v>1344</v>
      </c>
      <c r="WSP103" s="224"/>
      <c r="WSQ103" s="224"/>
      <c r="WSR103" s="224"/>
      <c r="WSS103" s="224"/>
      <c r="WST103" s="224"/>
      <c r="WSU103" s="224"/>
      <c r="WSV103" s="224"/>
      <c r="WSW103" s="223" t="s">
        <v>1344</v>
      </c>
      <c r="WSX103" s="224"/>
      <c r="WSY103" s="224"/>
      <c r="WSZ103" s="224"/>
      <c r="WTA103" s="224"/>
      <c r="WTB103" s="224"/>
      <c r="WTC103" s="224"/>
      <c r="WTD103" s="224"/>
      <c r="WTE103" s="223" t="s">
        <v>1344</v>
      </c>
      <c r="WTF103" s="224"/>
      <c r="WTG103" s="224"/>
      <c r="WTH103" s="224"/>
      <c r="WTI103" s="224"/>
      <c r="WTJ103" s="224"/>
      <c r="WTK103" s="224"/>
      <c r="WTL103" s="224"/>
      <c r="WTM103" s="223" t="s">
        <v>1344</v>
      </c>
      <c r="WTN103" s="224"/>
      <c r="WTO103" s="224"/>
      <c r="WTP103" s="224"/>
      <c r="WTQ103" s="224"/>
      <c r="WTR103" s="224"/>
      <c r="WTS103" s="224"/>
      <c r="WTT103" s="224"/>
      <c r="WTU103" s="223" t="s">
        <v>1344</v>
      </c>
      <c r="WTV103" s="224"/>
      <c r="WTW103" s="224"/>
      <c r="WTX103" s="224"/>
      <c r="WTY103" s="224"/>
      <c r="WTZ103" s="224"/>
      <c r="WUA103" s="224"/>
      <c r="WUB103" s="224"/>
      <c r="WUC103" s="223" t="s">
        <v>1344</v>
      </c>
      <c r="WUD103" s="224"/>
      <c r="WUE103" s="224"/>
      <c r="WUF103" s="224"/>
      <c r="WUG103" s="224"/>
      <c r="WUH103" s="224"/>
      <c r="WUI103" s="224"/>
      <c r="WUJ103" s="224"/>
      <c r="WUK103" s="223" t="s">
        <v>1344</v>
      </c>
      <c r="WUL103" s="224"/>
      <c r="WUM103" s="224"/>
      <c r="WUN103" s="224"/>
      <c r="WUO103" s="224"/>
      <c r="WUP103" s="224"/>
      <c r="WUQ103" s="224"/>
      <c r="WUR103" s="224"/>
      <c r="WUS103" s="223" t="s">
        <v>1344</v>
      </c>
      <c r="WUT103" s="224"/>
      <c r="WUU103" s="224"/>
      <c r="WUV103" s="224"/>
      <c r="WUW103" s="224"/>
      <c r="WUX103" s="224"/>
      <c r="WUY103" s="224"/>
      <c r="WUZ103" s="224"/>
      <c r="WVA103" s="223" t="s">
        <v>1344</v>
      </c>
      <c r="WVB103" s="224"/>
      <c r="WVC103" s="224"/>
      <c r="WVD103" s="224"/>
      <c r="WVE103" s="224"/>
      <c r="WVF103" s="224"/>
      <c r="WVG103" s="224"/>
      <c r="WVH103" s="224"/>
      <c r="WVI103" s="223" t="s">
        <v>1344</v>
      </c>
      <c r="WVJ103" s="224"/>
      <c r="WVK103" s="224"/>
      <c r="WVL103" s="224"/>
      <c r="WVM103" s="224"/>
      <c r="WVN103" s="224"/>
      <c r="WVO103" s="224"/>
      <c r="WVP103" s="224"/>
      <c r="WVQ103" s="223" t="s">
        <v>1344</v>
      </c>
      <c r="WVR103" s="224"/>
      <c r="WVS103" s="224"/>
      <c r="WVT103" s="224"/>
      <c r="WVU103" s="224"/>
      <c r="WVV103" s="224"/>
      <c r="WVW103" s="224"/>
      <c r="WVX103" s="224"/>
      <c r="WVY103" s="223" t="s">
        <v>1344</v>
      </c>
      <c r="WVZ103" s="224"/>
      <c r="WWA103" s="224"/>
      <c r="WWB103" s="224"/>
      <c r="WWC103" s="224"/>
      <c r="WWD103" s="224"/>
      <c r="WWE103" s="224"/>
      <c r="WWF103" s="224"/>
      <c r="WWG103" s="223" t="s">
        <v>1344</v>
      </c>
      <c r="WWH103" s="224"/>
      <c r="WWI103" s="224"/>
      <c r="WWJ103" s="224"/>
      <c r="WWK103" s="224"/>
      <c r="WWL103" s="224"/>
      <c r="WWM103" s="224"/>
      <c r="WWN103" s="224"/>
      <c r="WWO103" s="223" t="s">
        <v>1344</v>
      </c>
      <c r="WWP103" s="224"/>
      <c r="WWQ103" s="224"/>
      <c r="WWR103" s="224"/>
      <c r="WWS103" s="224"/>
      <c r="WWT103" s="224"/>
      <c r="WWU103" s="224"/>
      <c r="WWV103" s="224"/>
      <c r="WWW103" s="223" t="s">
        <v>1344</v>
      </c>
      <c r="WWX103" s="224"/>
      <c r="WWY103" s="224"/>
      <c r="WWZ103" s="224"/>
      <c r="WXA103" s="224"/>
      <c r="WXB103" s="224"/>
      <c r="WXC103" s="224"/>
      <c r="WXD103" s="224"/>
      <c r="WXE103" s="223" t="s">
        <v>1344</v>
      </c>
      <c r="WXF103" s="224"/>
      <c r="WXG103" s="224"/>
      <c r="WXH103" s="224"/>
      <c r="WXI103" s="224"/>
      <c r="WXJ103" s="224"/>
      <c r="WXK103" s="224"/>
      <c r="WXL103" s="224"/>
      <c r="WXM103" s="223" t="s">
        <v>1344</v>
      </c>
      <c r="WXN103" s="224"/>
      <c r="WXO103" s="224"/>
      <c r="WXP103" s="224"/>
      <c r="WXQ103" s="224"/>
      <c r="WXR103" s="224"/>
      <c r="WXS103" s="224"/>
      <c r="WXT103" s="224"/>
      <c r="WXU103" s="223" t="s">
        <v>1344</v>
      </c>
      <c r="WXV103" s="224"/>
      <c r="WXW103" s="224"/>
      <c r="WXX103" s="224"/>
      <c r="WXY103" s="224"/>
      <c r="WXZ103" s="224"/>
      <c r="WYA103" s="224"/>
      <c r="WYB103" s="224"/>
      <c r="WYC103" s="223" t="s">
        <v>1344</v>
      </c>
      <c r="WYD103" s="224"/>
      <c r="WYE103" s="224"/>
      <c r="WYF103" s="224"/>
      <c r="WYG103" s="224"/>
      <c r="WYH103" s="224"/>
      <c r="WYI103" s="224"/>
      <c r="WYJ103" s="224"/>
      <c r="WYK103" s="223" t="s">
        <v>1344</v>
      </c>
      <c r="WYL103" s="224"/>
      <c r="WYM103" s="224"/>
      <c r="WYN103" s="224"/>
      <c r="WYO103" s="224"/>
      <c r="WYP103" s="224"/>
      <c r="WYQ103" s="224"/>
      <c r="WYR103" s="224"/>
      <c r="WYS103" s="223" t="s">
        <v>1344</v>
      </c>
      <c r="WYT103" s="224"/>
      <c r="WYU103" s="224"/>
      <c r="WYV103" s="224"/>
      <c r="WYW103" s="224"/>
      <c r="WYX103" s="224"/>
      <c r="WYY103" s="224"/>
      <c r="WYZ103" s="224"/>
      <c r="WZA103" s="223" t="s">
        <v>1344</v>
      </c>
      <c r="WZB103" s="224"/>
      <c r="WZC103" s="224"/>
      <c r="WZD103" s="224"/>
      <c r="WZE103" s="224"/>
      <c r="WZF103" s="224"/>
      <c r="WZG103" s="224"/>
      <c r="WZH103" s="224"/>
      <c r="WZI103" s="223" t="s">
        <v>1344</v>
      </c>
      <c r="WZJ103" s="224"/>
      <c r="WZK103" s="224"/>
      <c r="WZL103" s="224"/>
      <c r="WZM103" s="224"/>
      <c r="WZN103" s="224"/>
      <c r="WZO103" s="224"/>
      <c r="WZP103" s="224"/>
      <c r="WZQ103" s="223" t="s">
        <v>1344</v>
      </c>
      <c r="WZR103" s="224"/>
      <c r="WZS103" s="224"/>
      <c r="WZT103" s="224"/>
      <c r="WZU103" s="224"/>
      <c r="WZV103" s="224"/>
      <c r="WZW103" s="224"/>
      <c r="WZX103" s="224"/>
      <c r="WZY103" s="223" t="s">
        <v>1344</v>
      </c>
      <c r="WZZ103" s="224"/>
      <c r="XAA103" s="224"/>
      <c r="XAB103" s="224"/>
      <c r="XAC103" s="224"/>
      <c r="XAD103" s="224"/>
      <c r="XAE103" s="224"/>
      <c r="XAF103" s="224"/>
      <c r="XAG103" s="223" t="s">
        <v>1344</v>
      </c>
      <c r="XAH103" s="224"/>
      <c r="XAI103" s="224"/>
      <c r="XAJ103" s="224"/>
      <c r="XAK103" s="224"/>
      <c r="XAL103" s="224"/>
      <c r="XAM103" s="224"/>
      <c r="XAN103" s="224"/>
      <c r="XAO103" s="223" t="s">
        <v>1344</v>
      </c>
      <c r="XAP103" s="224"/>
      <c r="XAQ103" s="224"/>
      <c r="XAR103" s="224"/>
      <c r="XAS103" s="224"/>
      <c r="XAT103" s="224"/>
      <c r="XAU103" s="224"/>
      <c r="XAV103" s="224"/>
      <c r="XAW103" s="223" t="s">
        <v>1344</v>
      </c>
      <c r="XAX103" s="224"/>
      <c r="XAY103" s="224"/>
      <c r="XAZ103" s="224"/>
      <c r="XBA103" s="224"/>
      <c r="XBB103" s="224"/>
      <c r="XBC103" s="224"/>
      <c r="XBD103" s="224"/>
      <c r="XBE103" s="223" t="s">
        <v>1344</v>
      </c>
      <c r="XBF103" s="224"/>
      <c r="XBG103" s="224"/>
      <c r="XBH103" s="224"/>
      <c r="XBI103" s="224"/>
      <c r="XBJ103" s="224"/>
      <c r="XBK103" s="224"/>
      <c r="XBL103" s="224"/>
      <c r="XBM103" s="223" t="s">
        <v>1344</v>
      </c>
      <c r="XBN103" s="224"/>
      <c r="XBO103" s="224"/>
      <c r="XBP103" s="224"/>
      <c r="XBQ103" s="224"/>
      <c r="XBR103" s="224"/>
      <c r="XBS103" s="224"/>
      <c r="XBT103" s="224"/>
      <c r="XBU103" s="223" t="s">
        <v>1344</v>
      </c>
      <c r="XBV103" s="224"/>
      <c r="XBW103" s="224"/>
      <c r="XBX103" s="224"/>
      <c r="XBY103" s="224"/>
      <c r="XBZ103" s="224"/>
      <c r="XCA103" s="224"/>
      <c r="XCB103" s="224"/>
      <c r="XCC103" s="223" t="s">
        <v>1344</v>
      </c>
      <c r="XCD103" s="224"/>
      <c r="XCE103" s="224"/>
      <c r="XCF103" s="224"/>
      <c r="XCG103" s="224"/>
      <c r="XCH103" s="224"/>
      <c r="XCI103" s="224"/>
      <c r="XCJ103" s="224"/>
      <c r="XCK103" s="223" t="s">
        <v>1344</v>
      </c>
      <c r="XCL103" s="224"/>
      <c r="XCM103" s="224"/>
      <c r="XCN103" s="224"/>
      <c r="XCO103" s="224"/>
      <c r="XCP103" s="224"/>
      <c r="XCQ103" s="224"/>
      <c r="XCR103" s="224"/>
      <c r="XCS103" s="223" t="s">
        <v>1344</v>
      </c>
      <c r="XCT103" s="224"/>
      <c r="XCU103" s="224"/>
      <c r="XCV103" s="224"/>
      <c r="XCW103" s="224"/>
      <c r="XCX103" s="224"/>
      <c r="XCY103" s="224"/>
      <c r="XCZ103" s="224"/>
      <c r="XDA103" s="223" t="s">
        <v>1344</v>
      </c>
      <c r="XDB103" s="224"/>
      <c r="XDC103" s="224"/>
      <c r="XDD103" s="224"/>
      <c r="XDE103" s="224"/>
      <c r="XDF103" s="224"/>
      <c r="XDG103" s="224"/>
      <c r="XDH103" s="224"/>
      <c r="XDI103" s="223" t="s">
        <v>1344</v>
      </c>
      <c r="XDJ103" s="224"/>
      <c r="XDK103" s="224"/>
      <c r="XDL103" s="224"/>
      <c r="XDM103" s="224"/>
      <c r="XDN103" s="224"/>
      <c r="XDO103" s="224"/>
      <c r="XDP103" s="224"/>
      <c r="XDQ103" s="223" t="s">
        <v>1344</v>
      </c>
      <c r="XDR103" s="224"/>
      <c r="XDS103" s="224"/>
      <c r="XDT103" s="224"/>
      <c r="XDU103" s="224"/>
      <c r="XDV103" s="224"/>
      <c r="XDW103" s="224"/>
      <c r="XDX103" s="224"/>
      <c r="XDY103" s="223" t="s">
        <v>1344</v>
      </c>
      <c r="XDZ103" s="224"/>
      <c r="XEA103" s="224"/>
      <c r="XEB103" s="224"/>
      <c r="XEC103" s="224"/>
      <c r="XED103" s="224"/>
      <c r="XEE103" s="224"/>
      <c r="XEF103" s="224"/>
      <c r="XEG103" s="223" t="s">
        <v>1344</v>
      </c>
      <c r="XEH103" s="224"/>
      <c r="XEI103" s="224"/>
      <c r="XEJ103" s="224"/>
      <c r="XEK103" s="224"/>
      <c r="XEL103" s="224"/>
      <c r="XEM103" s="224"/>
      <c r="XEN103" s="224"/>
      <c r="XEO103" s="223" t="s">
        <v>1344</v>
      </c>
      <c r="XEP103" s="224"/>
      <c r="XEQ103" s="224"/>
      <c r="XER103" s="224"/>
      <c r="XES103" s="224"/>
      <c r="XET103" s="224"/>
      <c r="XEU103" s="224"/>
      <c r="XEV103" s="224"/>
      <c r="XEW103" s="223" t="s">
        <v>1344</v>
      </c>
      <c r="XEX103" s="223"/>
      <c r="XEY103" s="223"/>
      <c r="XEZ103" s="223"/>
      <c r="XFA103" s="223"/>
      <c r="XFB103" s="223"/>
      <c r="XFC103" s="223"/>
      <c r="XFD103" s="223"/>
    </row>
    <row r="104" spans="1:16384" s="73" customFormat="1" ht="38.4" customHeight="1" thickBot="1" x14ac:dyDescent="0.3">
      <c r="A104" s="240" t="s">
        <v>248</v>
      </c>
      <c r="B104" s="240"/>
      <c r="C104" s="240"/>
      <c r="D104" s="240"/>
      <c r="E104" s="240"/>
      <c r="F104" s="240"/>
      <c r="G104" s="240"/>
      <c r="H104" s="240"/>
    </row>
    <row r="105" spans="1:16384" s="215" customFormat="1" ht="47.4" customHeight="1" thickBot="1" x14ac:dyDescent="0.3">
      <c r="A105" s="216" t="s">
        <v>4</v>
      </c>
      <c r="B105" s="217" t="s">
        <v>5</v>
      </c>
      <c r="C105" s="218" t="s">
        <v>6</v>
      </c>
      <c r="D105" s="219" t="s">
        <v>7</v>
      </c>
      <c r="E105" s="217" t="s">
        <v>8</v>
      </c>
      <c r="F105" s="217" t="s">
        <v>9</v>
      </c>
      <c r="G105" s="217" t="s">
        <v>10</v>
      </c>
      <c r="H105" s="220" t="s">
        <v>11</v>
      </c>
    </row>
    <row r="106" spans="1:16384" s="73" customFormat="1" ht="409.6" x14ac:dyDescent="0.25">
      <c r="A106" s="26" t="s">
        <v>249</v>
      </c>
      <c r="B106" s="27" t="s">
        <v>250</v>
      </c>
      <c r="C106" s="61">
        <v>35</v>
      </c>
      <c r="D106" s="61">
        <v>35</v>
      </c>
      <c r="E106" s="62">
        <v>2017</v>
      </c>
      <c r="F106" s="62">
        <v>2026</v>
      </c>
      <c r="G106" s="28" t="s">
        <v>251</v>
      </c>
      <c r="H106" s="26" t="s">
        <v>252</v>
      </c>
    </row>
    <row r="107" spans="1:16384" s="73" customFormat="1" ht="41.4" x14ac:dyDescent="0.25">
      <c r="A107" s="17" t="s">
        <v>249</v>
      </c>
      <c r="B107" s="29" t="s">
        <v>253</v>
      </c>
      <c r="C107" s="63">
        <v>1000</v>
      </c>
      <c r="D107" s="64">
        <v>700</v>
      </c>
      <c r="E107" s="54">
        <v>2017</v>
      </c>
      <c r="F107" s="55" t="s">
        <v>192</v>
      </c>
      <c r="G107" s="17" t="s">
        <v>254</v>
      </c>
      <c r="H107" s="30" t="s">
        <v>255</v>
      </c>
    </row>
    <row r="108" spans="1:16384" s="73" customFormat="1" ht="124.2" x14ac:dyDescent="0.25">
      <c r="A108" s="17" t="s">
        <v>249</v>
      </c>
      <c r="B108" s="29" t="s">
        <v>256</v>
      </c>
      <c r="C108" s="53">
        <v>300</v>
      </c>
      <c r="D108" s="53">
        <v>200</v>
      </c>
      <c r="E108" s="54">
        <v>2018</v>
      </c>
      <c r="F108" s="54">
        <v>2028</v>
      </c>
      <c r="G108" s="17" t="s">
        <v>257</v>
      </c>
      <c r="H108" s="17" t="s">
        <v>1343</v>
      </c>
    </row>
    <row r="109" spans="1:16384" s="73" customFormat="1" ht="408.6" customHeight="1" x14ac:dyDescent="0.25">
      <c r="A109" s="17" t="s">
        <v>249</v>
      </c>
      <c r="B109" s="29" t="s">
        <v>258</v>
      </c>
      <c r="C109" s="53">
        <v>100</v>
      </c>
      <c r="D109" s="53">
        <v>100</v>
      </c>
      <c r="E109" s="54">
        <v>2018</v>
      </c>
      <c r="F109" s="54">
        <v>2028</v>
      </c>
      <c r="G109" s="17" t="s">
        <v>259</v>
      </c>
      <c r="H109" s="17" t="s">
        <v>260</v>
      </c>
    </row>
    <row r="110" spans="1:16384" s="73" customFormat="1" ht="82.8" x14ac:dyDescent="0.25">
      <c r="A110" s="17" t="s">
        <v>249</v>
      </c>
      <c r="B110" s="29" t="s">
        <v>261</v>
      </c>
      <c r="C110" s="53">
        <v>50</v>
      </c>
      <c r="D110" s="53">
        <v>10</v>
      </c>
      <c r="E110" s="54">
        <v>2019</v>
      </c>
      <c r="F110" s="54">
        <v>2029</v>
      </c>
      <c r="G110" s="17" t="s">
        <v>262</v>
      </c>
      <c r="H110" s="17" t="s">
        <v>263</v>
      </c>
    </row>
    <row r="111" spans="1:16384" s="73" customFormat="1" ht="82.8" x14ac:dyDescent="0.25">
      <c r="A111" s="17" t="s">
        <v>249</v>
      </c>
      <c r="B111" s="29" t="s">
        <v>264</v>
      </c>
      <c r="C111" s="53">
        <v>402</v>
      </c>
      <c r="D111" s="53">
        <v>22</v>
      </c>
      <c r="E111" s="54">
        <v>2021</v>
      </c>
      <c r="F111" s="54">
        <v>2028</v>
      </c>
      <c r="G111" s="17" t="s">
        <v>265</v>
      </c>
      <c r="H111" s="30" t="s">
        <v>266</v>
      </c>
    </row>
    <row r="112" spans="1:16384" s="73" customFormat="1" ht="55.2" x14ac:dyDescent="0.25">
      <c r="A112" s="17" t="s">
        <v>249</v>
      </c>
      <c r="B112" s="29" t="s">
        <v>267</v>
      </c>
      <c r="C112" s="53">
        <v>100</v>
      </c>
      <c r="D112" s="65">
        <v>40</v>
      </c>
      <c r="E112" s="54">
        <v>2024</v>
      </c>
      <c r="F112" s="54">
        <v>2026</v>
      </c>
      <c r="G112" s="17" t="s">
        <v>268</v>
      </c>
      <c r="H112" s="17"/>
    </row>
    <row r="113" spans="1:8" ht="96.6" x14ac:dyDescent="0.25">
      <c r="A113" s="11" t="s">
        <v>249</v>
      </c>
      <c r="B113" s="19" t="s">
        <v>269</v>
      </c>
      <c r="C113" s="56">
        <v>18</v>
      </c>
      <c r="D113" s="56">
        <v>16.695</v>
      </c>
      <c r="E113" s="57">
        <v>2013</v>
      </c>
      <c r="F113" s="57" t="s">
        <v>192</v>
      </c>
      <c r="G113" s="11" t="s">
        <v>270</v>
      </c>
      <c r="H113" s="31"/>
    </row>
    <row r="114" spans="1:8" ht="82.8" x14ac:dyDescent="0.25">
      <c r="A114" s="11" t="s">
        <v>249</v>
      </c>
      <c r="B114" s="19" t="s">
        <v>271</v>
      </c>
      <c r="C114" s="56">
        <v>20</v>
      </c>
      <c r="D114" s="56">
        <v>20</v>
      </c>
      <c r="E114" s="57">
        <v>2019</v>
      </c>
      <c r="F114" s="57">
        <v>2025</v>
      </c>
      <c r="G114" s="11" t="s">
        <v>272</v>
      </c>
      <c r="H114" s="19" t="s">
        <v>273</v>
      </c>
    </row>
    <row r="115" spans="1:8" ht="82.8" x14ac:dyDescent="0.25">
      <c r="A115" s="32" t="s">
        <v>249</v>
      </c>
      <c r="B115" s="32" t="s">
        <v>274</v>
      </c>
      <c r="C115" s="66">
        <v>12</v>
      </c>
      <c r="D115" s="66">
        <v>5.4</v>
      </c>
      <c r="E115" s="67">
        <v>2023</v>
      </c>
      <c r="F115" s="67">
        <v>2026</v>
      </c>
      <c r="G115" s="32" t="s">
        <v>275</v>
      </c>
      <c r="H115" s="32" t="s">
        <v>276</v>
      </c>
    </row>
    <row r="116" spans="1:8" ht="82.8" x14ac:dyDescent="0.25">
      <c r="A116" s="32" t="s">
        <v>249</v>
      </c>
      <c r="B116" s="32" t="s">
        <v>277</v>
      </c>
      <c r="C116" s="66">
        <v>225</v>
      </c>
      <c r="D116" s="43" t="s">
        <v>45</v>
      </c>
      <c r="E116" s="67">
        <v>2024</v>
      </c>
      <c r="F116" s="67">
        <v>2030</v>
      </c>
      <c r="G116" s="32" t="s">
        <v>278</v>
      </c>
      <c r="H116" s="32" t="s">
        <v>279</v>
      </c>
    </row>
    <row r="117" spans="1:8" ht="82.8" x14ac:dyDescent="0.25">
      <c r="A117" s="32" t="s">
        <v>249</v>
      </c>
      <c r="B117" s="32" t="s">
        <v>280</v>
      </c>
      <c r="C117" s="56">
        <v>26</v>
      </c>
      <c r="D117" s="43">
        <v>5.5</v>
      </c>
      <c r="E117" s="57">
        <v>2023</v>
      </c>
      <c r="F117" s="57">
        <v>2028</v>
      </c>
      <c r="G117" s="11" t="s">
        <v>281</v>
      </c>
      <c r="H117" s="11" t="s">
        <v>282</v>
      </c>
    </row>
    <row r="118" spans="1:8" ht="82.8" x14ac:dyDescent="0.25">
      <c r="A118" s="11" t="s">
        <v>249</v>
      </c>
      <c r="B118" s="11" t="s">
        <v>283</v>
      </c>
      <c r="C118" s="56">
        <v>33</v>
      </c>
      <c r="D118" s="43">
        <v>12</v>
      </c>
      <c r="E118" s="57">
        <v>2025</v>
      </c>
      <c r="F118" s="57">
        <v>2030</v>
      </c>
      <c r="G118" s="11" t="s">
        <v>284</v>
      </c>
      <c r="H118" s="11" t="s">
        <v>285</v>
      </c>
    </row>
    <row r="119" spans="1:8" ht="110.4" x14ac:dyDescent="0.25">
      <c r="A119" s="11" t="s">
        <v>249</v>
      </c>
      <c r="B119" s="11" t="s">
        <v>286</v>
      </c>
      <c r="C119" s="56">
        <v>6.5</v>
      </c>
      <c r="D119" s="43" t="s">
        <v>45</v>
      </c>
      <c r="E119" s="57">
        <v>2025</v>
      </c>
      <c r="F119" s="57">
        <v>2028</v>
      </c>
      <c r="G119" s="11" t="s">
        <v>287</v>
      </c>
      <c r="H119" s="11" t="s">
        <v>288</v>
      </c>
    </row>
    <row r="120" spans="1:8" ht="110.4" x14ac:dyDescent="0.25">
      <c r="A120" s="11" t="s">
        <v>249</v>
      </c>
      <c r="B120" s="11" t="s">
        <v>289</v>
      </c>
      <c r="C120" s="56">
        <v>7.8</v>
      </c>
      <c r="D120" s="43" t="s">
        <v>45</v>
      </c>
      <c r="E120" s="57" t="s">
        <v>45</v>
      </c>
      <c r="F120" s="57" t="s">
        <v>45</v>
      </c>
      <c r="G120" s="11" t="s">
        <v>290</v>
      </c>
      <c r="H120" s="11" t="s">
        <v>291</v>
      </c>
    </row>
    <row r="121" spans="1:8" ht="69" x14ac:dyDescent="0.25">
      <c r="A121" s="32" t="s">
        <v>249</v>
      </c>
      <c r="B121" s="32" t="s">
        <v>292</v>
      </c>
      <c r="C121" s="66">
        <v>6.5</v>
      </c>
      <c r="D121" s="66">
        <v>6.5</v>
      </c>
      <c r="E121" s="67">
        <v>2023</v>
      </c>
      <c r="F121" s="67">
        <v>2025</v>
      </c>
      <c r="G121" s="32" t="s">
        <v>293</v>
      </c>
      <c r="H121" s="32" t="s">
        <v>294</v>
      </c>
    </row>
    <row r="122" spans="1:8" ht="193.2" x14ac:dyDescent="0.25">
      <c r="A122" s="11" t="s">
        <v>249</v>
      </c>
      <c r="B122" s="11" t="s">
        <v>295</v>
      </c>
      <c r="C122" s="56">
        <v>7.3</v>
      </c>
      <c r="D122" s="56">
        <v>7.3</v>
      </c>
      <c r="E122" s="57">
        <v>2026</v>
      </c>
      <c r="F122" s="57">
        <v>2028</v>
      </c>
      <c r="G122" s="12" t="s">
        <v>296</v>
      </c>
      <c r="H122" s="11" t="s">
        <v>297</v>
      </c>
    </row>
    <row r="123" spans="1:8" ht="283.8" customHeight="1" x14ac:dyDescent="0.25">
      <c r="A123" s="32" t="s">
        <v>249</v>
      </c>
      <c r="B123" s="32" t="s">
        <v>298</v>
      </c>
      <c r="C123" s="66">
        <v>70</v>
      </c>
      <c r="D123" s="66">
        <v>70</v>
      </c>
      <c r="E123" s="67">
        <v>2021</v>
      </c>
      <c r="F123" s="67">
        <v>2031</v>
      </c>
      <c r="G123" s="33" t="s">
        <v>299</v>
      </c>
      <c r="H123" s="32" t="s">
        <v>300</v>
      </c>
    </row>
    <row r="124" spans="1:8" ht="165.6" x14ac:dyDescent="0.25">
      <c r="A124" s="32" t="s">
        <v>249</v>
      </c>
      <c r="B124" s="32" t="s">
        <v>301</v>
      </c>
      <c r="C124" s="66">
        <v>46.65</v>
      </c>
      <c r="D124" s="66">
        <v>30</v>
      </c>
      <c r="E124" s="67">
        <v>2019</v>
      </c>
      <c r="F124" s="67">
        <v>2026</v>
      </c>
      <c r="G124" s="33" t="s">
        <v>302</v>
      </c>
      <c r="H124" s="32" t="s">
        <v>303</v>
      </c>
    </row>
    <row r="125" spans="1:8" x14ac:dyDescent="0.25">
      <c r="A125" s="7"/>
      <c r="B125" s="7"/>
      <c r="C125" s="8"/>
      <c r="D125" s="8"/>
      <c r="E125" s="7"/>
      <c r="F125" s="7"/>
      <c r="G125" s="7"/>
      <c r="H125" s="7"/>
    </row>
    <row r="126" spans="1:8" x14ac:dyDescent="0.25">
      <c r="A126" s="234" t="s">
        <v>457</v>
      </c>
      <c r="B126" s="235"/>
      <c r="C126" s="235"/>
      <c r="D126" s="235"/>
      <c r="E126" s="235"/>
      <c r="F126" s="235"/>
      <c r="G126" s="235"/>
      <c r="H126" s="236"/>
    </row>
    <row r="127" spans="1:8" ht="41.4" customHeight="1" x14ac:dyDescent="0.25">
      <c r="A127" s="237" t="s">
        <v>458</v>
      </c>
      <c r="B127" s="237"/>
      <c r="C127" s="237"/>
      <c r="D127" s="237"/>
      <c r="E127" s="237"/>
      <c r="F127" s="237"/>
      <c r="G127" s="237"/>
      <c r="H127" s="237"/>
    </row>
    <row r="128" spans="1:8" s="215" customFormat="1" ht="48.6" customHeight="1" x14ac:dyDescent="0.25">
      <c r="A128" s="221" t="s">
        <v>4</v>
      </c>
      <c r="B128" s="221" t="s">
        <v>5</v>
      </c>
      <c r="C128" s="99" t="s">
        <v>6</v>
      </c>
      <c r="D128" s="222" t="s">
        <v>7</v>
      </c>
      <c r="E128" s="221" t="s">
        <v>8</v>
      </c>
      <c r="F128" s="221" t="s">
        <v>9</v>
      </c>
      <c r="G128" s="221" t="s">
        <v>10</v>
      </c>
      <c r="H128" s="221" t="s">
        <v>11</v>
      </c>
    </row>
    <row r="129" spans="1:8" ht="41.4" x14ac:dyDescent="0.25">
      <c r="A129" s="35" t="s">
        <v>457</v>
      </c>
      <c r="B129" s="36" t="s">
        <v>459</v>
      </c>
      <c r="C129" s="70">
        <v>88</v>
      </c>
      <c r="D129" s="68">
        <v>88</v>
      </c>
      <c r="E129" s="69">
        <v>2017</v>
      </c>
      <c r="F129" s="69">
        <v>2031</v>
      </c>
      <c r="G129" s="35" t="s">
        <v>460</v>
      </c>
      <c r="H129" s="38" t="s">
        <v>461</v>
      </c>
    </row>
    <row r="130" spans="1:8" ht="27.6" x14ac:dyDescent="0.25">
      <c r="A130" s="35" t="s">
        <v>457</v>
      </c>
      <c r="B130" s="35" t="s">
        <v>462</v>
      </c>
      <c r="C130" s="70">
        <v>140</v>
      </c>
      <c r="D130" s="68">
        <v>140</v>
      </c>
      <c r="E130" s="69">
        <v>2018</v>
      </c>
      <c r="F130" s="69">
        <v>2029</v>
      </c>
      <c r="G130" s="35" t="s">
        <v>463</v>
      </c>
      <c r="H130" s="38" t="s">
        <v>464</v>
      </c>
    </row>
    <row r="131" spans="1:8" ht="41.4" x14ac:dyDescent="0.25">
      <c r="A131" s="35" t="s">
        <v>457</v>
      </c>
      <c r="B131" s="35" t="s">
        <v>465</v>
      </c>
      <c r="C131" s="70">
        <v>20</v>
      </c>
      <c r="D131" s="68">
        <v>20</v>
      </c>
      <c r="E131" s="69">
        <v>2024</v>
      </c>
      <c r="F131" s="69">
        <v>2028</v>
      </c>
      <c r="G131" s="35" t="s">
        <v>466</v>
      </c>
      <c r="H131" s="38" t="s">
        <v>467</v>
      </c>
    </row>
    <row r="132" spans="1:8" ht="27.6" x14ac:dyDescent="0.25">
      <c r="A132" s="35" t="s">
        <v>457</v>
      </c>
      <c r="B132" s="35" t="s">
        <v>468</v>
      </c>
      <c r="C132" s="70">
        <v>50</v>
      </c>
      <c r="D132" s="68" t="s">
        <v>45</v>
      </c>
      <c r="E132" s="69">
        <v>2024</v>
      </c>
      <c r="F132" s="69">
        <v>2030</v>
      </c>
      <c r="G132" s="35" t="s">
        <v>469</v>
      </c>
      <c r="H132" s="38" t="s">
        <v>470</v>
      </c>
    </row>
    <row r="133" spans="1:8" ht="27.6" x14ac:dyDescent="0.25">
      <c r="A133" s="35" t="s">
        <v>457</v>
      </c>
      <c r="B133" s="35" t="s">
        <v>471</v>
      </c>
      <c r="C133" s="70">
        <v>25</v>
      </c>
      <c r="D133" s="68">
        <v>25</v>
      </c>
      <c r="E133" s="69">
        <v>2025</v>
      </c>
      <c r="F133" s="69">
        <v>2031</v>
      </c>
      <c r="G133" s="35" t="s">
        <v>472</v>
      </c>
      <c r="H133" s="38" t="s">
        <v>473</v>
      </c>
    </row>
    <row r="134" spans="1:8" ht="124.2" x14ac:dyDescent="0.25">
      <c r="A134" s="35" t="s">
        <v>457</v>
      </c>
      <c r="B134" s="35" t="s">
        <v>474</v>
      </c>
      <c r="C134" s="70">
        <v>107.8</v>
      </c>
      <c r="D134" s="68">
        <v>107.8</v>
      </c>
      <c r="E134" s="69" t="s">
        <v>475</v>
      </c>
      <c r="F134" s="69" t="s">
        <v>475</v>
      </c>
      <c r="G134" s="35" t="s">
        <v>476</v>
      </c>
      <c r="H134" s="38" t="s">
        <v>477</v>
      </c>
    </row>
    <row r="135" spans="1:8" ht="69" x14ac:dyDescent="0.25">
      <c r="A135" s="35" t="s">
        <v>457</v>
      </c>
      <c r="B135" s="35" t="s">
        <v>478</v>
      </c>
      <c r="C135" s="70">
        <v>39</v>
      </c>
      <c r="D135" s="68">
        <v>39</v>
      </c>
      <c r="E135" s="69" t="s">
        <v>479</v>
      </c>
      <c r="F135" s="69" t="s">
        <v>480</v>
      </c>
      <c r="G135" s="35" t="s">
        <v>481</v>
      </c>
      <c r="H135" s="38" t="s">
        <v>482</v>
      </c>
    </row>
    <row r="136" spans="1:8" ht="82.8" x14ac:dyDescent="0.25">
      <c r="A136" s="35" t="s">
        <v>457</v>
      </c>
      <c r="B136" s="35" t="s">
        <v>483</v>
      </c>
      <c r="C136" s="70">
        <v>7.5</v>
      </c>
      <c r="D136" s="68">
        <v>7.5</v>
      </c>
      <c r="E136" s="69" t="s">
        <v>484</v>
      </c>
      <c r="F136" s="69" t="s">
        <v>484</v>
      </c>
      <c r="G136" s="35" t="s">
        <v>481</v>
      </c>
      <c r="H136" s="38" t="s">
        <v>485</v>
      </c>
    </row>
    <row r="137" spans="1:8" ht="220.8" x14ac:dyDescent="0.25">
      <c r="A137" s="35" t="s">
        <v>457</v>
      </c>
      <c r="B137" s="35" t="s">
        <v>486</v>
      </c>
      <c r="C137" s="70">
        <v>1050</v>
      </c>
      <c r="D137" s="70">
        <v>1050</v>
      </c>
      <c r="E137" s="71">
        <v>2017</v>
      </c>
      <c r="F137" s="72">
        <v>2028</v>
      </c>
      <c r="G137" s="37" t="s">
        <v>1336</v>
      </c>
      <c r="H137" s="38" t="s">
        <v>487</v>
      </c>
    </row>
    <row r="138" spans="1:8" ht="124.2" x14ac:dyDescent="0.25">
      <c r="A138" s="35" t="s">
        <v>457</v>
      </c>
      <c r="B138" s="35" t="s">
        <v>488</v>
      </c>
      <c r="C138" s="70">
        <v>10</v>
      </c>
      <c r="D138" s="70">
        <v>10</v>
      </c>
      <c r="E138" s="71">
        <v>2023</v>
      </c>
      <c r="F138" s="69">
        <v>2027</v>
      </c>
      <c r="G138" s="35" t="s">
        <v>489</v>
      </c>
      <c r="H138" s="38" t="s">
        <v>490</v>
      </c>
    </row>
    <row r="139" spans="1:8" ht="124.2" x14ac:dyDescent="0.25">
      <c r="A139" s="35" t="s">
        <v>457</v>
      </c>
      <c r="B139" s="35" t="s">
        <v>491</v>
      </c>
      <c r="C139" s="70">
        <v>320</v>
      </c>
      <c r="D139" s="70">
        <v>70</v>
      </c>
      <c r="E139" s="71">
        <v>2018</v>
      </c>
      <c r="F139" s="71">
        <v>2026</v>
      </c>
      <c r="G139" s="35" t="s">
        <v>492</v>
      </c>
      <c r="H139" s="38" t="s">
        <v>493</v>
      </c>
    </row>
    <row r="140" spans="1:8" ht="96.6" x14ac:dyDescent="0.25">
      <c r="A140" s="38" t="s">
        <v>457</v>
      </c>
      <c r="B140" s="38" t="s">
        <v>494</v>
      </c>
      <c r="C140" s="70">
        <v>100</v>
      </c>
      <c r="D140" s="70">
        <v>50</v>
      </c>
      <c r="E140" s="71">
        <v>2022</v>
      </c>
      <c r="F140" s="71">
        <v>2028</v>
      </c>
      <c r="G140" s="38" t="s">
        <v>495</v>
      </c>
      <c r="H140" s="38" t="s">
        <v>496</v>
      </c>
    </row>
    <row r="141" spans="1:8" ht="110.4" x14ac:dyDescent="0.25">
      <c r="A141" s="38" t="s">
        <v>457</v>
      </c>
      <c r="B141" s="38" t="s">
        <v>497</v>
      </c>
      <c r="C141" s="70">
        <v>139</v>
      </c>
      <c r="D141" s="70">
        <v>21</v>
      </c>
      <c r="E141" s="71">
        <v>2020</v>
      </c>
      <c r="F141" s="71">
        <v>2028</v>
      </c>
      <c r="G141" s="38" t="s">
        <v>498</v>
      </c>
      <c r="H141" s="38" t="s">
        <v>499</v>
      </c>
    </row>
    <row r="142" spans="1:8" ht="41.4" x14ac:dyDescent="0.25">
      <c r="A142" s="35" t="s">
        <v>457</v>
      </c>
      <c r="B142" s="35" t="s">
        <v>500</v>
      </c>
      <c r="C142" s="70">
        <v>9</v>
      </c>
      <c r="D142" s="68">
        <v>9</v>
      </c>
      <c r="E142" s="69">
        <v>2022</v>
      </c>
      <c r="F142" s="69">
        <v>2024</v>
      </c>
      <c r="G142" s="35" t="s">
        <v>501</v>
      </c>
      <c r="H142" s="38" t="s">
        <v>502</v>
      </c>
    </row>
    <row r="143" spans="1:8" x14ac:dyDescent="0.25"/>
    <row r="144" spans="1:8" x14ac:dyDescent="0.25">
      <c r="A144" s="228" t="s">
        <v>1341</v>
      </c>
      <c r="B144" s="229"/>
      <c r="C144" s="229"/>
      <c r="D144" s="229"/>
      <c r="E144" s="229"/>
      <c r="F144" s="229"/>
      <c r="G144" s="229"/>
      <c r="H144" s="230"/>
    </row>
    <row r="145" spans="1:8" s="215" customFormat="1" ht="48.6" customHeight="1" x14ac:dyDescent="0.25">
      <c r="A145" s="221" t="s">
        <v>4</v>
      </c>
      <c r="B145" s="221" t="s">
        <v>5</v>
      </c>
      <c r="C145" s="99" t="s">
        <v>6</v>
      </c>
      <c r="D145" s="222" t="s">
        <v>7</v>
      </c>
      <c r="E145" s="221" t="s">
        <v>8</v>
      </c>
      <c r="F145" s="221" t="s">
        <v>9</v>
      </c>
      <c r="G145" s="221" t="s">
        <v>10</v>
      </c>
      <c r="H145" s="221" t="s">
        <v>11</v>
      </c>
    </row>
    <row r="146" spans="1:8" ht="386.4" customHeight="1" x14ac:dyDescent="0.25">
      <c r="A146" s="78" t="s">
        <v>434</v>
      </c>
      <c r="B146" s="77" t="s">
        <v>435</v>
      </c>
      <c r="C146" s="79">
        <v>8.7249999999999996</v>
      </c>
      <c r="D146" s="79">
        <v>8.7249999999999996</v>
      </c>
      <c r="E146" s="80" t="s">
        <v>1340</v>
      </c>
      <c r="F146" s="80">
        <v>2027</v>
      </c>
      <c r="G146" s="77" t="s">
        <v>436</v>
      </c>
      <c r="H146" s="77"/>
    </row>
    <row r="147" spans="1:8" ht="408.6" customHeight="1" x14ac:dyDescent="0.25">
      <c r="A147" s="81" t="s">
        <v>437</v>
      </c>
      <c r="B147" s="84" t="s">
        <v>438</v>
      </c>
      <c r="C147" s="82">
        <v>220</v>
      </c>
      <c r="D147" s="82">
        <v>220</v>
      </c>
      <c r="E147" s="83">
        <v>2022</v>
      </c>
      <c r="F147" s="83">
        <v>2029</v>
      </c>
      <c r="G147" s="84" t="s">
        <v>1265</v>
      </c>
      <c r="H147" s="84" t="s">
        <v>439</v>
      </c>
    </row>
    <row r="148" spans="1:8" ht="331.2" x14ac:dyDescent="0.25">
      <c r="A148" s="78" t="s">
        <v>440</v>
      </c>
      <c r="B148" s="85" t="s">
        <v>1337</v>
      </c>
      <c r="C148" s="53">
        <f>82+114-22+18.6+8.6</f>
        <v>201.2</v>
      </c>
      <c r="D148" s="53">
        <f>82-22+114</f>
        <v>174</v>
      </c>
      <c r="E148" s="86">
        <v>2022</v>
      </c>
      <c r="F148" s="87">
        <v>2029</v>
      </c>
      <c r="G148" s="88" t="s">
        <v>441</v>
      </c>
      <c r="H148" s="89" t="s">
        <v>1345</v>
      </c>
    </row>
    <row r="149" spans="1:8" ht="409.6" x14ac:dyDescent="0.25">
      <c r="A149" s="78" t="s">
        <v>442</v>
      </c>
      <c r="B149" s="78" t="s">
        <v>443</v>
      </c>
      <c r="C149" s="90">
        <v>212.9</v>
      </c>
      <c r="D149" s="90">
        <v>188.7</v>
      </c>
      <c r="E149" s="86">
        <v>2017</v>
      </c>
      <c r="F149" s="91">
        <v>2030</v>
      </c>
      <c r="G149" s="89" t="s">
        <v>444</v>
      </c>
      <c r="H149" s="89" t="s">
        <v>1338</v>
      </c>
    </row>
    <row r="150" spans="1:8" ht="124.2" x14ac:dyDescent="0.25">
      <c r="A150" s="78" t="s">
        <v>442</v>
      </c>
      <c r="B150" s="92" t="s">
        <v>445</v>
      </c>
      <c r="C150" s="90">
        <v>291</v>
      </c>
      <c r="D150" s="90">
        <v>250</v>
      </c>
      <c r="E150" s="86">
        <v>2019</v>
      </c>
      <c r="F150" s="91">
        <v>2026</v>
      </c>
      <c r="G150" s="89" t="s">
        <v>446</v>
      </c>
      <c r="H150" s="89" t="s">
        <v>447</v>
      </c>
    </row>
    <row r="151" spans="1:8" ht="327.60000000000002" customHeight="1" x14ac:dyDescent="0.25">
      <c r="A151" s="93" t="s">
        <v>304</v>
      </c>
      <c r="B151" s="89" t="s">
        <v>448</v>
      </c>
      <c r="C151" s="79">
        <f>17.6+8.8+20+20</f>
        <v>66.400000000000006</v>
      </c>
      <c r="D151" s="79">
        <f>17.6+8.8+20+20</f>
        <v>66.400000000000006</v>
      </c>
      <c r="E151" s="80">
        <v>2023</v>
      </c>
      <c r="F151" s="91">
        <v>2027</v>
      </c>
      <c r="G151" s="89" t="s">
        <v>449</v>
      </c>
      <c r="H151" s="89" t="s">
        <v>450</v>
      </c>
    </row>
    <row r="152" spans="1:8" ht="357" customHeight="1" x14ac:dyDescent="0.25">
      <c r="A152" s="93" t="s">
        <v>304</v>
      </c>
      <c r="B152" s="89" t="s">
        <v>451</v>
      </c>
      <c r="C152" s="79">
        <f>28.7+15.3+10.2</f>
        <v>54.2</v>
      </c>
      <c r="D152" s="79">
        <f>C152</f>
        <v>54.2</v>
      </c>
      <c r="E152" s="91">
        <v>2024</v>
      </c>
      <c r="F152" s="91">
        <v>2027</v>
      </c>
      <c r="G152" s="89" t="s">
        <v>449</v>
      </c>
      <c r="H152" s="89" t="s">
        <v>452</v>
      </c>
    </row>
    <row r="153" spans="1:8" ht="177.6" customHeight="1" x14ac:dyDescent="0.25">
      <c r="A153" s="88" t="s">
        <v>453</v>
      </c>
      <c r="B153" s="88" t="s">
        <v>454</v>
      </c>
      <c r="C153" s="94">
        <v>52</v>
      </c>
      <c r="D153" s="94">
        <v>52</v>
      </c>
      <c r="E153" s="91">
        <v>2025</v>
      </c>
      <c r="F153" s="91">
        <v>2028</v>
      </c>
      <c r="G153" s="95" t="s">
        <v>455</v>
      </c>
      <c r="H153" s="88" t="s">
        <v>456</v>
      </c>
    </row>
    <row r="154" spans="1:8" x14ac:dyDescent="0.25"/>
    <row r="155" spans="1:8" x14ac:dyDescent="0.25"/>
  </sheetData>
  <mergeCells count="2062">
    <mergeCell ref="A144:H144"/>
    <mergeCell ref="A70:H70"/>
    <mergeCell ref="A1:H1"/>
    <mergeCell ref="A2:H2"/>
    <mergeCell ref="A3:H3"/>
    <mergeCell ref="A4:H4"/>
    <mergeCell ref="A69:H69"/>
    <mergeCell ref="A126:H126"/>
    <mergeCell ref="A127:H127"/>
    <mergeCell ref="A92:H92"/>
    <mergeCell ref="A93:H93"/>
    <mergeCell ref="A104:H104"/>
    <mergeCell ref="A103:H103"/>
    <mergeCell ref="DY103:EF103"/>
    <mergeCell ref="EG103:EN103"/>
    <mergeCell ref="EO103:EV103"/>
    <mergeCell ref="EW103:FD103"/>
    <mergeCell ref="FE103:FL103"/>
    <mergeCell ref="CK103:CR103"/>
    <mergeCell ref="CS103:CZ103"/>
    <mergeCell ref="DA103:DH103"/>
    <mergeCell ref="DI103:DP103"/>
    <mergeCell ref="DQ103:DX103"/>
    <mergeCell ref="AW103:BD103"/>
    <mergeCell ref="BE103:BL103"/>
    <mergeCell ref="BM103:BT103"/>
    <mergeCell ref="BU103:CB103"/>
    <mergeCell ref="CC103:CJ103"/>
    <mergeCell ref="I103:P103"/>
    <mergeCell ref="Q103:X103"/>
    <mergeCell ref="Y103:AF103"/>
    <mergeCell ref="AG103:AN103"/>
    <mergeCell ref="AO103:AV103"/>
    <mergeCell ref="KC103:KJ103"/>
    <mergeCell ref="KK103:KR103"/>
    <mergeCell ref="KS103:KZ103"/>
    <mergeCell ref="LA103:LH103"/>
    <mergeCell ref="LI103:LP103"/>
    <mergeCell ref="IO103:IV103"/>
    <mergeCell ref="IW103:JD103"/>
    <mergeCell ref="JE103:JL103"/>
    <mergeCell ref="JM103:JT103"/>
    <mergeCell ref="JU103:KB103"/>
    <mergeCell ref="HA103:HH103"/>
    <mergeCell ref="HI103:HP103"/>
    <mergeCell ref="HQ103:HX103"/>
    <mergeCell ref="HY103:IF103"/>
    <mergeCell ref="IG103:IN103"/>
    <mergeCell ref="FM103:FT103"/>
    <mergeCell ref="FU103:GB103"/>
    <mergeCell ref="GC103:GJ103"/>
    <mergeCell ref="GK103:GR103"/>
    <mergeCell ref="GS103:GZ103"/>
    <mergeCell ref="QG103:QN103"/>
    <mergeCell ref="QO103:QV103"/>
    <mergeCell ref="QW103:RD103"/>
    <mergeCell ref="RE103:RL103"/>
    <mergeCell ref="RM103:RT103"/>
    <mergeCell ref="OS103:OZ103"/>
    <mergeCell ref="PA103:PH103"/>
    <mergeCell ref="PI103:PP103"/>
    <mergeCell ref="PQ103:PX103"/>
    <mergeCell ref="PY103:QF103"/>
    <mergeCell ref="NE103:NL103"/>
    <mergeCell ref="NM103:NT103"/>
    <mergeCell ref="NU103:OB103"/>
    <mergeCell ref="OC103:OJ103"/>
    <mergeCell ref="OK103:OR103"/>
    <mergeCell ref="LQ103:LX103"/>
    <mergeCell ref="LY103:MF103"/>
    <mergeCell ref="MG103:MN103"/>
    <mergeCell ref="MO103:MV103"/>
    <mergeCell ref="MW103:ND103"/>
    <mergeCell ref="WK103:WR103"/>
    <mergeCell ref="WS103:WZ103"/>
    <mergeCell ref="XA103:XH103"/>
    <mergeCell ref="XI103:XP103"/>
    <mergeCell ref="XQ103:XX103"/>
    <mergeCell ref="UW103:VD103"/>
    <mergeCell ref="VE103:VL103"/>
    <mergeCell ref="VM103:VT103"/>
    <mergeCell ref="VU103:WB103"/>
    <mergeCell ref="WC103:WJ103"/>
    <mergeCell ref="TI103:TP103"/>
    <mergeCell ref="TQ103:TX103"/>
    <mergeCell ref="TY103:UF103"/>
    <mergeCell ref="UG103:UN103"/>
    <mergeCell ref="UO103:UV103"/>
    <mergeCell ref="RU103:SB103"/>
    <mergeCell ref="SC103:SJ103"/>
    <mergeCell ref="SK103:SR103"/>
    <mergeCell ref="SS103:SZ103"/>
    <mergeCell ref="TA103:TH103"/>
    <mergeCell ref="ACO103:ACV103"/>
    <mergeCell ref="ACW103:ADD103"/>
    <mergeCell ref="ADE103:ADL103"/>
    <mergeCell ref="ADM103:ADT103"/>
    <mergeCell ref="ADU103:AEB103"/>
    <mergeCell ref="ABA103:ABH103"/>
    <mergeCell ref="ABI103:ABP103"/>
    <mergeCell ref="ABQ103:ABX103"/>
    <mergeCell ref="ABY103:ACF103"/>
    <mergeCell ref="ACG103:ACN103"/>
    <mergeCell ref="ZM103:ZT103"/>
    <mergeCell ref="ZU103:AAB103"/>
    <mergeCell ref="AAC103:AAJ103"/>
    <mergeCell ref="AAK103:AAR103"/>
    <mergeCell ref="AAS103:AAZ103"/>
    <mergeCell ref="XY103:YF103"/>
    <mergeCell ref="YG103:YN103"/>
    <mergeCell ref="YO103:YV103"/>
    <mergeCell ref="YW103:ZD103"/>
    <mergeCell ref="ZE103:ZL103"/>
    <mergeCell ref="AIS103:AIZ103"/>
    <mergeCell ref="AJA103:AJH103"/>
    <mergeCell ref="AJI103:AJP103"/>
    <mergeCell ref="AJQ103:AJX103"/>
    <mergeCell ref="AJY103:AKF103"/>
    <mergeCell ref="AHE103:AHL103"/>
    <mergeCell ref="AHM103:AHT103"/>
    <mergeCell ref="AHU103:AIB103"/>
    <mergeCell ref="AIC103:AIJ103"/>
    <mergeCell ref="AIK103:AIR103"/>
    <mergeCell ref="AFQ103:AFX103"/>
    <mergeCell ref="AFY103:AGF103"/>
    <mergeCell ref="AGG103:AGN103"/>
    <mergeCell ref="AGO103:AGV103"/>
    <mergeCell ref="AGW103:AHD103"/>
    <mergeCell ref="AEC103:AEJ103"/>
    <mergeCell ref="AEK103:AER103"/>
    <mergeCell ref="AES103:AEZ103"/>
    <mergeCell ref="AFA103:AFH103"/>
    <mergeCell ref="AFI103:AFP103"/>
    <mergeCell ref="AOW103:APD103"/>
    <mergeCell ref="APE103:APL103"/>
    <mergeCell ref="APM103:APT103"/>
    <mergeCell ref="APU103:AQB103"/>
    <mergeCell ref="AQC103:AQJ103"/>
    <mergeCell ref="ANI103:ANP103"/>
    <mergeCell ref="ANQ103:ANX103"/>
    <mergeCell ref="ANY103:AOF103"/>
    <mergeCell ref="AOG103:AON103"/>
    <mergeCell ref="AOO103:AOV103"/>
    <mergeCell ref="ALU103:AMB103"/>
    <mergeCell ref="AMC103:AMJ103"/>
    <mergeCell ref="AMK103:AMR103"/>
    <mergeCell ref="AMS103:AMZ103"/>
    <mergeCell ref="ANA103:ANH103"/>
    <mergeCell ref="AKG103:AKN103"/>
    <mergeCell ref="AKO103:AKV103"/>
    <mergeCell ref="AKW103:ALD103"/>
    <mergeCell ref="ALE103:ALL103"/>
    <mergeCell ref="ALM103:ALT103"/>
    <mergeCell ref="AVA103:AVH103"/>
    <mergeCell ref="AVI103:AVP103"/>
    <mergeCell ref="AVQ103:AVX103"/>
    <mergeCell ref="AVY103:AWF103"/>
    <mergeCell ref="AWG103:AWN103"/>
    <mergeCell ref="ATM103:ATT103"/>
    <mergeCell ref="ATU103:AUB103"/>
    <mergeCell ref="AUC103:AUJ103"/>
    <mergeCell ref="AUK103:AUR103"/>
    <mergeCell ref="AUS103:AUZ103"/>
    <mergeCell ref="ARY103:ASF103"/>
    <mergeCell ref="ASG103:ASN103"/>
    <mergeCell ref="ASO103:ASV103"/>
    <mergeCell ref="ASW103:ATD103"/>
    <mergeCell ref="ATE103:ATL103"/>
    <mergeCell ref="AQK103:AQR103"/>
    <mergeCell ref="AQS103:AQZ103"/>
    <mergeCell ref="ARA103:ARH103"/>
    <mergeCell ref="ARI103:ARP103"/>
    <mergeCell ref="ARQ103:ARX103"/>
    <mergeCell ref="BBE103:BBL103"/>
    <mergeCell ref="BBM103:BBT103"/>
    <mergeCell ref="BBU103:BCB103"/>
    <mergeCell ref="BCC103:BCJ103"/>
    <mergeCell ref="BCK103:BCR103"/>
    <mergeCell ref="AZQ103:AZX103"/>
    <mergeCell ref="AZY103:BAF103"/>
    <mergeCell ref="BAG103:BAN103"/>
    <mergeCell ref="BAO103:BAV103"/>
    <mergeCell ref="BAW103:BBD103"/>
    <mergeCell ref="AYC103:AYJ103"/>
    <mergeCell ref="AYK103:AYR103"/>
    <mergeCell ref="AYS103:AYZ103"/>
    <mergeCell ref="AZA103:AZH103"/>
    <mergeCell ref="AZI103:AZP103"/>
    <mergeCell ref="AWO103:AWV103"/>
    <mergeCell ref="AWW103:AXD103"/>
    <mergeCell ref="AXE103:AXL103"/>
    <mergeCell ref="AXM103:AXT103"/>
    <mergeCell ref="AXU103:AYB103"/>
    <mergeCell ref="BHI103:BHP103"/>
    <mergeCell ref="BHQ103:BHX103"/>
    <mergeCell ref="BHY103:BIF103"/>
    <mergeCell ref="BIG103:BIN103"/>
    <mergeCell ref="BIO103:BIV103"/>
    <mergeCell ref="BFU103:BGB103"/>
    <mergeCell ref="BGC103:BGJ103"/>
    <mergeCell ref="BGK103:BGR103"/>
    <mergeCell ref="BGS103:BGZ103"/>
    <mergeCell ref="BHA103:BHH103"/>
    <mergeCell ref="BEG103:BEN103"/>
    <mergeCell ref="BEO103:BEV103"/>
    <mergeCell ref="BEW103:BFD103"/>
    <mergeCell ref="BFE103:BFL103"/>
    <mergeCell ref="BFM103:BFT103"/>
    <mergeCell ref="BCS103:BCZ103"/>
    <mergeCell ref="BDA103:BDH103"/>
    <mergeCell ref="BDI103:BDP103"/>
    <mergeCell ref="BDQ103:BDX103"/>
    <mergeCell ref="BDY103:BEF103"/>
    <mergeCell ref="BNM103:BNT103"/>
    <mergeCell ref="BNU103:BOB103"/>
    <mergeCell ref="BOC103:BOJ103"/>
    <mergeCell ref="BOK103:BOR103"/>
    <mergeCell ref="BOS103:BOZ103"/>
    <mergeCell ref="BLY103:BMF103"/>
    <mergeCell ref="BMG103:BMN103"/>
    <mergeCell ref="BMO103:BMV103"/>
    <mergeCell ref="BMW103:BND103"/>
    <mergeCell ref="BNE103:BNL103"/>
    <mergeCell ref="BKK103:BKR103"/>
    <mergeCell ref="BKS103:BKZ103"/>
    <mergeCell ref="BLA103:BLH103"/>
    <mergeCell ref="BLI103:BLP103"/>
    <mergeCell ref="BLQ103:BLX103"/>
    <mergeCell ref="BIW103:BJD103"/>
    <mergeCell ref="BJE103:BJL103"/>
    <mergeCell ref="BJM103:BJT103"/>
    <mergeCell ref="BJU103:BKB103"/>
    <mergeCell ref="BKC103:BKJ103"/>
    <mergeCell ref="BTQ103:BTX103"/>
    <mergeCell ref="BTY103:BUF103"/>
    <mergeCell ref="BUG103:BUN103"/>
    <mergeCell ref="BUO103:BUV103"/>
    <mergeCell ref="BUW103:BVD103"/>
    <mergeCell ref="BSC103:BSJ103"/>
    <mergeCell ref="BSK103:BSR103"/>
    <mergeCell ref="BSS103:BSZ103"/>
    <mergeCell ref="BTA103:BTH103"/>
    <mergeCell ref="BTI103:BTP103"/>
    <mergeCell ref="BQO103:BQV103"/>
    <mergeCell ref="BQW103:BRD103"/>
    <mergeCell ref="BRE103:BRL103"/>
    <mergeCell ref="BRM103:BRT103"/>
    <mergeCell ref="BRU103:BSB103"/>
    <mergeCell ref="BPA103:BPH103"/>
    <mergeCell ref="BPI103:BPP103"/>
    <mergeCell ref="BPQ103:BPX103"/>
    <mergeCell ref="BPY103:BQF103"/>
    <mergeCell ref="BQG103:BQN103"/>
    <mergeCell ref="BZU103:CAB103"/>
    <mergeCell ref="CAC103:CAJ103"/>
    <mergeCell ref="CAK103:CAR103"/>
    <mergeCell ref="CAS103:CAZ103"/>
    <mergeCell ref="CBA103:CBH103"/>
    <mergeCell ref="BYG103:BYN103"/>
    <mergeCell ref="BYO103:BYV103"/>
    <mergeCell ref="BYW103:BZD103"/>
    <mergeCell ref="BZE103:BZL103"/>
    <mergeCell ref="BZM103:BZT103"/>
    <mergeCell ref="BWS103:BWZ103"/>
    <mergeCell ref="BXA103:BXH103"/>
    <mergeCell ref="BXI103:BXP103"/>
    <mergeCell ref="BXQ103:BXX103"/>
    <mergeCell ref="BXY103:BYF103"/>
    <mergeCell ref="BVE103:BVL103"/>
    <mergeCell ref="BVM103:BVT103"/>
    <mergeCell ref="BVU103:BWB103"/>
    <mergeCell ref="BWC103:BWJ103"/>
    <mergeCell ref="BWK103:BWR103"/>
    <mergeCell ref="CFY103:CGF103"/>
    <mergeCell ref="CGG103:CGN103"/>
    <mergeCell ref="CGO103:CGV103"/>
    <mergeCell ref="CGW103:CHD103"/>
    <mergeCell ref="CHE103:CHL103"/>
    <mergeCell ref="CEK103:CER103"/>
    <mergeCell ref="CES103:CEZ103"/>
    <mergeCell ref="CFA103:CFH103"/>
    <mergeCell ref="CFI103:CFP103"/>
    <mergeCell ref="CFQ103:CFX103"/>
    <mergeCell ref="CCW103:CDD103"/>
    <mergeCell ref="CDE103:CDL103"/>
    <mergeCell ref="CDM103:CDT103"/>
    <mergeCell ref="CDU103:CEB103"/>
    <mergeCell ref="CEC103:CEJ103"/>
    <mergeCell ref="CBI103:CBP103"/>
    <mergeCell ref="CBQ103:CBX103"/>
    <mergeCell ref="CBY103:CCF103"/>
    <mergeCell ref="CCG103:CCN103"/>
    <mergeCell ref="CCO103:CCV103"/>
    <mergeCell ref="CMC103:CMJ103"/>
    <mergeCell ref="CMK103:CMR103"/>
    <mergeCell ref="CMS103:CMZ103"/>
    <mergeCell ref="CNA103:CNH103"/>
    <mergeCell ref="CNI103:CNP103"/>
    <mergeCell ref="CKO103:CKV103"/>
    <mergeCell ref="CKW103:CLD103"/>
    <mergeCell ref="CLE103:CLL103"/>
    <mergeCell ref="CLM103:CLT103"/>
    <mergeCell ref="CLU103:CMB103"/>
    <mergeCell ref="CJA103:CJH103"/>
    <mergeCell ref="CJI103:CJP103"/>
    <mergeCell ref="CJQ103:CJX103"/>
    <mergeCell ref="CJY103:CKF103"/>
    <mergeCell ref="CKG103:CKN103"/>
    <mergeCell ref="CHM103:CHT103"/>
    <mergeCell ref="CHU103:CIB103"/>
    <mergeCell ref="CIC103:CIJ103"/>
    <mergeCell ref="CIK103:CIR103"/>
    <mergeCell ref="CIS103:CIZ103"/>
    <mergeCell ref="CSG103:CSN103"/>
    <mergeCell ref="CSO103:CSV103"/>
    <mergeCell ref="CSW103:CTD103"/>
    <mergeCell ref="CTE103:CTL103"/>
    <mergeCell ref="CTM103:CTT103"/>
    <mergeCell ref="CQS103:CQZ103"/>
    <mergeCell ref="CRA103:CRH103"/>
    <mergeCell ref="CRI103:CRP103"/>
    <mergeCell ref="CRQ103:CRX103"/>
    <mergeCell ref="CRY103:CSF103"/>
    <mergeCell ref="CPE103:CPL103"/>
    <mergeCell ref="CPM103:CPT103"/>
    <mergeCell ref="CPU103:CQB103"/>
    <mergeCell ref="CQC103:CQJ103"/>
    <mergeCell ref="CQK103:CQR103"/>
    <mergeCell ref="CNQ103:CNX103"/>
    <mergeCell ref="CNY103:COF103"/>
    <mergeCell ref="COG103:CON103"/>
    <mergeCell ref="COO103:COV103"/>
    <mergeCell ref="COW103:CPD103"/>
    <mergeCell ref="CYK103:CYR103"/>
    <mergeCell ref="CYS103:CYZ103"/>
    <mergeCell ref="CZA103:CZH103"/>
    <mergeCell ref="CZI103:CZP103"/>
    <mergeCell ref="CZQ103:CZX103"/>
    <mergeCell ref="CWW103:CXD103"/>
    <mergeCell ref="CXE103:CXL103"/>
    <mergeCell ref="CXM103:CXT103"/>
    <mergeCell ref="CXU103:CYB103"/>
    <mergeCell ref="CYC103:CYJ103"/>
    <mergeCell ref="CVI103:CVP103"/>
    <mergeCell ref="CVQ103:CVX103"/>
    <mergeCell ref="CVY103:CWF103"/>
    <mergeCell ref="CWG103:CWN103"/>
    <mergeCell ref="CWO103:CWV103"/>
    <mergeCell ref="CTU103:CUB103"/>
    <mergeCell ref="CUC103:CUJ103"/>
    <mergeCell ref="CUK103:CUR103"/>
    <mergeCell ref="CUS103:CUZ103"/>
    <mergeCell ref="CVA103:CVH103"/>
    <mergeCell ref="DEO103:DEV103"/>
    <mergeCell ref="DEW103:DFD103"/>
    <mergeCell ref="DFE103:DFL103"/>
    <mergeCell ref="DFM103:DFT103"/>
    <mergeCell ref="DFU103:DGB103"/>
    <mergeCell ref="DDA103:DDH103"/>
    <mergeCell ref="DDI103:DDP103"/>
    <mergeCell ref="DDQ103:DDX103"/>
    <mergeCell ref="DDY103:DEF103"/>
    <mergeCell ref="DEG103:DEN103"/>
    <mergeCell ref="DBM103:DBT103"/>
    <mergeCell ref="DBU103:DCB103"/>
    <mergeCell ref="DCC103:DCJ103"/>
    <mergeCell ref="DCK103:DCR103"/>
    <mergeCell ref="DCS103:DCZ103"/>
    <mergeCell ref="CZY103:DAF103"/>
    <mergeCell ref="DAG103:DAN103"/>
    <mergeCell ref="DAO103:DAV103"/>
    <mergeCell ref="DAW103:DBD103"/>
    <mergeCell ref="DBE103:DBL103"/>
    <mergeCell ref="DKS103:DKZ103"/>
    <mergeCell ref="DLA103:DLH103"/>
    <mergeCell ref="DLI103:DLP103"/>
    <mergeCell ref="DLQ103:DLX103"/>
    <mergeCell ref="DLY103:DMF103"/>
    <mergeCell ref="DJE103:DJL103"/>
    <mergeCell ref="DJM103:DJT103"/>
    <mergeCell ref="DJU103:DKB103"/>
    <mergeCell ref="DKC103:DKJ103"/>
    <mergeCell ref="DKK103:DKR103"/>
    <mergeCell ref="DHQ103:DHX103"/>
    <mergeCell ref="DHY103:DIF103"/>
    <mergeCell ref="DIG103:DIN103"/>
    <mergeCell ref="DIO103:DIV103"/>
    <mergeCell ref="DIW103:DJD103"/>
    <mergeCell ref="DGC103:DGJ103"/>
    <mergeCell ref="DGK103:DGR103"/>
    <mergeCell ref="DGS103:DGZ103"/>
    <mergeCell ref="DHA103:DHH103"/>
    <mergeCell ref="DHI103:DHP103"/>
    <mergeCell ref="DQW103:DRD103"/>
    <mergeCell ref="DRE103:DRL103"/>
    <mergeCell ref="DRM103:DRT103"/>
    <mergeCell ref="DRU103:DSB103"/>
    <mergeCell ref="DSC103:DSJ103"/>
    <mergeCell ref="DPI103:DPP103"/>
    <mergeCell ref="DPQ103:DPX103"/>
    <mergeCell ref="DPY103:DQF103"/>
    <mergeCell ref="DQG103:DQN103"/>
    <mergeCell ref="DQO103:DQV103"/>
    <mergeCell ref="DNU103:DOB103"/>
    <mergeCell ref="DOC103:DOJ103"/>
    <mergeCell ref="DOK103:DOR103"/>
    <mergeCell ref="DOS103:DOZ103"/>
    <mergeCell ref="DPA103:DPH103"/>
    <mergeCell ref="DMG103:DMN103"/>
    <mergeCell ref="DMO103:DMV103"/>
    <mergeCell ref="DMW103:DND103"/>
    <mergeCell ref="DNE103:DNL103"/>
    <mergeCell ref="DNM103:DNT103"/>
    <mergeCell ref="DXA103:DXH103"/>
    <mergeCell ref="DXI103:DXP103"/>
    <mergeCell ref="DXQ103:DXX103"/>
    <mergeCell ref="DXY103:DYF103"/>
    <mergeCell ref="DYG103:DYN103"/>
    <mergeCell ref="DVM103:DVT103"/>
    <mergeCell ref="DVU103:DWB103"/>
    <mergeCell ref="DWC103:DWJ103"/>
    <mergeCell ref="DWK103:DWR103"/>
    <mergeCell ref="DWS103:DWZ103"/>
    <mergeCell ref="DTY103:DUF103"/>
    <mergeCell ref="DUG103:DUN103"/>
    <mergeCell ref="DUO103:DUV103"/>
    <mergeCell ref="DUW103:DVD103"/>
    <mergeCell ref="DVE103:DVL103"/>
    <mergeCell ref="DSK103:DSR103"/>
    <mergeCell ref="DSS103:DSZ103"/>
    <mergeCell ref="DTA103:DTH103"/>
    <mergeCell ref="DTI103:DTP103"/>
    <mergeCell ref="DTQ103:DTX103"/>
    <mergeCell ref="EDE103:EDL103"/>
    <mergeCell ref="EDM103:EDT103"/>
    <mergeCell ref="EDU103:EEB103"/>
    <mergeCell ref="EEC103:EEJ103"/>
    <mergeCell ref="EEK103:EER103"/>
    <mergeCell ref="EBQ103:EBX103"/>
    <mergeCell ref="EBY103:ECF103"/>
    <mergeCell ref="ECG103:ECN103"/>
    <mergeCell ref="ECO103:ECV103"/>
    <mergeCell ref="ECW103:EDD103"/>
    <mergeCell ref="EAC103:EAJ103"/>
    <mergeCell ref="EAK103:EAR103"/>
    <mergeCell ref="EAS103:EAZ103"/>
    <mergeCell ref="EBA103:EBH103"/>
    <mergeCell ref="EBI103:EBP103"/>
    <mergeCell ref="DYO103:DYV103"/>
    <mergeCell ref="DYW103:DZD103"/>
    <mergeCell ref="DZE103:DZL103"/>
    <mergeCell ref="DZM103:DZT103"/>
    <mergeCell ref="DZU103:EAB103"/>
    <mergeCell ref="EJI103:EJP103"/>
    <mergeCell ref="EJQ103:EJX103"/>
    <mergeCell ref="EJY103:EKF103"/>
    <mergeCell ref="EKG103:EKN103"/>
    <mergeCell ref="EKO103:EKV103"/>
    <mergeCell ref="EHU103:EIB103"/>
    <mergeCell ref="EIC103:EIJ103"/>
    <mergeCell ref="EIK103:EIR103"/>
    <mergeCell ref="EIS103:EIZ103"/>
    <mergeCell ref="EJA103:EJH103"/>
    <mergeCell ref="EGG103:EGN103"/>
    <mergeCell ref="EGO103:EGV103"/>
    <mergeCell ref="EGW103:EHD103"/>
    <mergeCell ref="EHE103:EHL103"/>
    <mergeCell ref="EHM103:EHT103"/>
    <mergeCell ref="EES103:EEZ103"/>
    <mergeCell ref="EFA103:EFH103"/>
    <mergeCell ref="EFI103:EFP103"/>
    <mergeCell ref="EFQ103:EFX103"/>
    <mergeCell ref="EFY103:EGF103"/>
    <mergeCell ref="EPM103:EPT103"/>
    <mergeCell ref="EPU103:EQB103"/>
    <mergeCell ref="EQC103:EQJ103"/>
    <mergeCell ref="EQK103:EQR103"/>
    <mergeCell ref="EQS103:EQZ103"/>
    <mergeCell ref="ENY103:EOF103"/>
    <mergeCell ref="EOG103:EON103"/>
    <mergeCell ref="EOO103:EOV103"/>
    <mergeCell ref="EOW103:EPD103"/>
    <mergeCell ref="EPE103:EPL103"/>
    <mergeCell ref="EMK103:EMR103"/>
    <mergeCell ref="EMS103:EMZ103"/>
    <mergeCell ref="ENA103:ENH103"/>
    <mergeCell ref="ENI103:ENP103"/>
    <mergeCell ref="ENQ103:ENX103"/>
    <mergeCell ref="EKW103:ELD103"/>
    <mergeCell ref="ELE103:ELL103"/>
    <mergeCell ref="ELM103:ELT103"/>
    <mergeCell ref="ELU103:EMB103"/>
    <mergeCell ref="EMC103:EMJ103"/>
    <mergeCell ref="EVQ103:EVX103"/>
    <mergeCell ref="EVY103:EWF103"/>
    <mergeCell ref="EWG103:EWN103"/>
    <mergeCell ref="EWO103:EWV103"/>
    <mergeCell ref="EWW103:EXD103"/>
    <mergeCell ref="EUC103:EUJ103"/>
    <mergeCell ref="EUK103:EUR103"/>
    <mergeCell ref="EUS103:EUZ103"/>
    <mergeCell ref="EVA103:EVH103"/>
    <mergeCell ref="EVI103:EVP103"/>
    <mergeCell ref="ESO103:ESV103"/>
    <mergeCell ref="ESW103:ETD103"/>
    <mergeCell ref="ETE103:ETL103"/>
    <mergeCell ref="ETM103:ETT103"/>
    <mergeCell ref="ETU103:EUB103"/>
    <mergeCell ref="ERA103:ERH103"/>
    <mergeCell ref="ERI103:ERP103"/>
    <mergeCell ref="ERQ103:ERX103"/>
    <mergeCell ref="ERY103:ESF103"/>
    <mergeCell ref="ESG103:ESN103"/>
    <mergeCell ref="FBU103:FCB103"/>
    <mergeCell ref="FCC103:FCJ103"/>
    <mergeCell ref="FCK103:FCR103"/>
    <mergeCell ref="FCS103:FCZ103"/>
    <mergeCell ref="FDA103:FDH103"/>
    <mergeCell ref="FAG103:FAN103"/>
    <mergeCell ref="FAO103:FAV103"/>
    <mergeCell ref="FAW103:FBD103"/>
    <mergeCell ref="FBE103:FBL103"/>
    <mergeCell ref="FBM103:FBT103"/>
    <mergeCell ref="EYS103:EYZ103"/>
    <mergeCell ref="EZA103:EZH103"/>
    <mergeCell ref="EZI103:EZP103"/>
    <mergeCell ref="EZQ103:EZX103"/>
    <mergeCell ref="EZY103:FAF103"/>
    <mergeCell ref="EXE103:EXL103"/>
    <mergeCell ref="EXM103:EXT103"/>
    <mergeCell ref="EXU103:EYB103"/>
    <mergeCell ref="EYC103:EYJ103"/>
    <mergeCell ref="EYK103:EYR103"/>
    <mergeCell ref="FHY103:FIF103"/>
    <mergeCell ref="FIG103:FIN103"/>
    <mergeCell ref="FIO103:FIV103"/>
    <mergeCell ref="FIW103:FJD103"/>
    <mergeCell ref="FJE103:FJL103"/>
    <mergeCell ref="FGK103:FGR103"/>
    <mergeCell ref="FGS103:FGZ103"/>
    <mergeCell ref="FHA103:FHH103"/>
    <mergeCell ref="FHI103:FHP103"/>
    <mergeCell ref="FHQ103:FHX103"/>
    <mergeCell ref="FEW103:FFD103"/>
    <mergeCell ref="FFE103:FFL103"/>
    <mergeCell ref="FFM103:FFT103"/>
    <mergeCell ref="FFU103:FGB103"/>
    <mergeCell ref="FGC103:FGJ103"/>
    <mergeCell ref="FDI103:FDP103"/>
    <mergeCell ref="FDQ103:FDX103"/>
    <mergeCell ref="FDY103:FEF103"/>
    <mergeCell ref="FEG103:FEN103"/>
    <mergeCell ref="FEO103:FEV103"/>
    <mergeCell ref="FOC103:FOJ103"/>
    <mergeCell ref="FOK103:FOR103"/>
    <mergeCell ref="FOS103:FOZ103"/>
    <mergeCell ref="FPA103:FPH103"/>
    <mergeCell ref="FPI103:FPP103"/>
    <mergeCell ref="FMO103:FMV103"/>
    <mergeCell ref="FMW103:FND103"/>
    <mergeCell ref="FNE103:FNL103"/>
    <mergeCell ref="FNM103:FNT103"/>
    <mergeCell ref="FNU103:FOB103"/>
    <mergeCell ref="FLA103:FLH103"/>
    <mergeCell ref="FLI103:FLP103"/>
    <mergeCell ref="FLQ103:FLX103"/>
    <mergeCell ref="FLY103:FMF103"/>
    <mergeCell ref="FMG103:FMN103"/>
    <mergeCell ref="FJM103:FJT103"/>
    <mergeCell ref="FJU103:FKB103"/>
    <mergeCell ref="FKC103:FKJ103"/>
    <mergeCell ref="FKK103:FKR103"/>
    <mergeCell ref="FKS103:FKZ103"/>
    <mergeCell ref="FUG103:FUN103"/>
    <mergeCell ref="FUO103:FUV103"/>
    <mergeCell ref="FUW103:FVD103"/>
    <mergeCell ref="FVE103:FVL103"/>
    <mergeCell ref="FVM103:FVT103"/>
    <mergeCell ref="FSS103:FSZ103"/>
    <mergeCell ref="FTA103:FTH103"/>
    <mergeCell ref="FTI103:FTP103"/>
    <mergeCell ref="FTQ103:FTX103"/>
    <mergeCell ref="FTY103:FUF103"/>
    <mergeCell ref="FRE103:FRL103"/>
    <mergeCell ref="FRM103:FRT103"/>
    <mergeCell ref="FRU103:FSB103"/>
    <mergeCell ref="FSC103:FSJ103"/>
    <mergeCell ref="FSK103:FSR103"/>
    <mergeCell ref="FPQ103:FPX103"/>
    <mergeCell ref="FPY103:FQF103"/>
    <mergeCell ref="FQG103:FQN103"/>
    <mergeCell ref="FQO103:FQV103"/>
    <mergeCell ref="FQW103:FRD103"/>
    <mergeCell ref="GAK103:GAR103"/>
    <mergeCell ref="GAS103:GAZ103"/>
    <mergeCell ref="GBA103:GBH103"/>
    <mergeCell ref="GBI103:GBP103"/>
    <mergeCell ref="GBQ103:GBX103"/>
    <mergeCell ref="FYW103:FZD103"/>
    <mergeCell ref="FZE103:FZL103"/>
    <mergeCell ref="FZM103:FZT103"/>
    <mergeCell ref="FZU103:GAB103"/>
    <mergeCell ref="GAC103:GAJ103"/>
    <mergeCell ref="FXI103:FXP103"/>
    <mergeCell ref="FXQ103:FXX103"/>
    <mergeCell ref="FXY103:FYF103"/>
    <mergeCell ref="FYG103:FYN103"/>
    <mergeCell ref="FYO103:FYV103"/>
    <mergeCell ref="FVU103:FWB103"/>
    <mergeCell ref="FWC103:FWJ103"/>
    <mergeCell ref="FWK103:FWR103"/>
    <mergeCell ref="FWS103:FWZ103"/>
    <mergeCell ref="FXA103:FXH103"/>
    <mergeCell ref="GGO103:GGV103"/>
    <mergeCell ref="GGW103:GHD103"/>
    <mergeCell ref="GHE103:GHL103"/>
    <mergeCell ref="GHM103:GHT103"/>
    <mergeCell ref="GHU103:GIB103"/>
    <mergeCell ref="GFA103:GFH103"/>
    <mergeCell ref="GFI103:GFP103"/>
    <mergeCell ref="GFQ103:GFX103"/>
    <mergeCell ref="GFY103:GGF103"/>
    <mergeCell ref="GGG103:GGN103"/>
    <mergeCell ref="GDM103:GDT103"/>
    <mergeCell ref="GDU103:GEB103"/>
    <mergeCell ref="GEC103:GEJ103"/>
    <mergeCell ref="GEK103:GER103"/>
    <mergeCell ref="GES103:GEZ103"/>
    <mergeCell ref="GBY103:GCF103"/>
    <mergeCell ref="GCG103:GCN103"/>
    <mergeCell ref="GCO103:GCV103"/>
    <mergeCell ref="GCW103:GDD103"/>
    <mergeCell ref="GDE103:GDL103"/>
    <mergeCell ref="GMS103:GMZ103"/>
    <mergeCell ref="GNA103:GNH103"/>
    <mergeCell ref="GNI103:GNP103"/>
    <mergeCell ref="GNQ103:GNX103"/>
    <mergeCell ref="GNY103:GOF103"/>
    <mergeCell ref="GLE103:GLL103"/>
    <mergeCell ref="GLM103:GLT103"/>
    <mergeCell ref="GLU103:GMB103"/>
    <mergeCell ref="GMC103:GMJ103"/>
    <mergeCell ref="GMK103:GMR103"/>
    <mergeCell ref="GJQ103:GJX103"/>
    <mergeCell ref="GJY103:GKF103"/>
    <mergeCell ref="GKG103:GKN103"/>
    <mergeCell ref="GKO103:GKV103"/>
    <mergeCell ref="GKW103:GLD103"/>
    <mergeCell ref="GIC103:GIJ103"/>
    <mergeCell ref="GIK103:GIR103"/>
    <mergeCell ref="GIS103:GIZ103"/>
    <mergeCell ref="GJA103:GJH103"/>
    <mergeCell ref="GJI103:GJP103"/>
    <mergeCell ref="GSW103:GTD103"/>
    <mergeCell ref="GTE103:GTL103"/>
    <mergeCell ref="GTM103:GTT103"/>
    <mergeCell ref="GTU103:GUB103"/>
    <mergeCell ref="GUC103:GUJ103"/>
    <mergeCell ref="GRI103:GRP103"/>
    <mergeCell ref="GRQ103:GRX103"/>
    <mergeCell ref="GRY103:GSF103"/>
    <mergeCell ref="GSG103:GSN103"/>
    <mergeCell ref="GSO103:GSV103"/>
    <mergeCell ref="GPU103:GQB103"/>
    <mergeCell ref="GQC103:GQJ103"/>
    <mergeCell ref="GQK103:GQR103"/>
    <mergeCell ref="GQS103:GQZ103"/>
    <mergeCell ref="GRA103:GRH103"/>
    <mergeCell ref="GOG103:GON103"/>
    <mergeCell ref="GOO103:GOV103"/>
    <mergeCell ref="GOW103:GPD103"/>
    <mergeCell ref="GPE103:GPL103"/>
    <mergeCell ref="GPM103:GPT103"/>
    <mergeCell ref="GZA103:GZH103"/>
    <mergeCell ref="GZI103:GZP103"/>
    <mergeCell ref="GZQ103:GZX103"/>
    <mergeCell ref="GZY103:HAF103"/>
    <mergeCell ref="HAG103:HAN103"/>
    <mergeCell ref="GXM103:GXT103"/>
    <mergeCell ref="GXU103:GYB103"/>
    <mergeCell ref="GYC103:GYJ103"/>
    <mergeCell ref="GYK103:GYR103"/>
    <mergeCell ref="GYS103:GYZ103"/>
    <mergeCell ref="GVY103:GWF103"/>
    <mergeCell ref="GWG103:GWN103"/>
    <mergeCell ref="GWO103:GWV103"/>
    <mergeCell ref="GWW103:GXD103"/>
    <mergeCell ref="GXE103:GXL103"/>
    <mergeCell ref="GUK103:GUR103"/>
    <mergeCell ref="GUS103:GUZ103"/>
    <mergeCell ref="GVA103:GVH103"/>
    <mergeCell ref="GVI103:GVP103"/>
    <mergeCell ref="GVQ103:GVX103"/>
    <mergeCell ref="HFE103:HFL103"/>
    <mergeCell ref="HFM103:HFT103"/>
    <mergeCell ref="HFU103:HGB103"/>
    <mergeCell ref="HGC103:HGJ103"/>
    <mergeCell ref="HGK103:HGR103"/>
    <mergeCell ref="HDQ103:HDX103"/>
    <mergeCell ref="HDY103:HEF103"/>
    <mergeCell ref="HEG103:HEN103"/>
    <mergeCell ref="HEO103:HEV103"/>
    <mergeCell ref="HEW103:HFD103"/>
    <mergeCell ref="HCC103:HCJ103"/>
    <mergeCell ref="HCK103:HCR103"/>
    <mergeCell ref="HCS103:HCZ103"/>
    <mergeCell ref="HDA103:HDH103"/>
    <mergeCell ref="HDI103:HDP103"/>
    <mergeCell ref="HAO103:HAV103"/>
    <mergeCell ref="HAW103:HBD103"/>
    <mergeCell ref="HBE103:HBL103"/>
    <mergeCell ref="HBM103:HBT103"/>
    <mergeCell ref="HBU103:HCB103"/>
    <mergeCell ref="HLI103:HLP103"/>
    <mergeCell ref="HLQ103:HLX103"/>
    <mergeCell ref="HLY103:HMF103"/>
    <mergeCell ref="HMG103:HMN103"/>
    <mergeCell ref="HMO103:HMV103"/>
    <mergeCell ref="HJU103:HKB103"/>
    <mergeCell ref="HKC103:HKJ103"/>
    <mergeCell ref="HKK103:HKR103"/>
    <mergeCell ref="HKS103:HKZ103"/>
    <mergeCell ref="HLA103:HLH103"/>
    <mergeCell ref="HIG103:HIN103"/>
    <mergeCell ref="HIO103:HIV103"/>
    <mergeCell ref="HIW103:HJD103"/>
    <mergeCell ref="HJE103:HJL103"/>
    <mergeCell ref="HJM103:HJT103"/>
    <mergeCell ref="HGS103:HGZ103"/>
    <mergeCell ref="HHA103:HHH103"/>
    <mergeCell ref="HHI103:HHP103"/>
    <mergeCell ref="HHQ103:HHX103"/>
    <mergeCell ref="HHY103:HIF103"/>
    <mergeCell ref="HRM103:HRT103"/>
    <mergeCell ref="HRU103:HSB103"/>
    <mergeCell ref="HSC103:HSJ103"/>
    <mergeCell ref="HSK103:HSR103"/>
    <mergeCell ref="HSS103:HSZ103"/>
    <mergeCell ref="HPY103:HQF103"/>
    <mergeCell ref="HQG103:HQN103"/>
    <mergeCell ref="HQO103:HQV103"/>
    <mergeCell ref="HQW103:HRD103"/>
    <mergeCell ref="HRE103:HRL103"/>
    <mergeCell ref="HOK103:HOR103"/>
    <mergeCell ref="HOS103:HOZ103"/>
    <mergeCell ref="HPA103:HPH103"/>
    <mergeCell ref="HPI103:HPP103"/>
    <mergeCell ref="HPQ103:HPX103"/>
    <mergeCell ref="HMW103:HND103"/>
    <mergeCell ref="HNE103:HNL103"/>
    <mergeCell ref="HNM103:HNT103"/>
    <mergeCell ref="HNU103:HOB103"/>
    <mergeCell ref="HOC103:HOJ103"/>
    <mergeCell ref="HXQ103:HXX103"/>
    <mergeCell ref="HXY103:HYF103"/>
    <mergeCell ref="HYG103:HYN103"/>
    <mergeCell ref="HYO103:HYV103"/>
    <mergeCell ref="HYW103:HZD103"/>
    <mergeCell ref="HWC103:HWJ103"/>
    <mergeCell ref="HWK103:HWR103"/>
    <mergeCell ref="HWS103:HWZ103"/>
    <mergeCell ref="HXA103:HXH103"/>
    <mergeCell ref="HXI103:HXP103"/>
    <mergeCell ref="HUO103:HUV103"/>
    <mergeCell ref="HUW103:HVD103"/>
    <mergeCell ref="HVE103:HVL103"/>
    <mergeCell ref="HVM103:HVT103"/>
    <mergeCell ref="HVU103:HWB103"/>
    <mergeCell ref="HTA103:HTH103"/>
    <mergeCell ref="HTI103:HTP103"/>
    <mergeCell ref="HTQ103:HTX103"/>
    <mergeCell ref="HTY103:HUF103"/>
    <mergeCell ref="HUG103:HUN103"/>
    <mergeCell ref="IDU103:IEB103"/>
    <mergeCell ref="IEC103:IEJ103"/>
    <mergeCell ref="IEK103:IER103"/>
    <mergeCell ref="IES103:IEZ103"/>
    <mergeCell ref="IFA103:IFH103"/>
    <mergeCell ref="ICG103:ICN103"/>
    <mergeCell ref="ICO103:ICV103"/>
    <mergeCell ref="ICW103:IDD103"/>
    <mergeCell ref="IDE103:IDL103"/>
    <mergeCell ref="IDM103:IDT103"/>
    <mergeCell ref="IAS103:IAZ103"/>
    <mergeCell ref="IBA103:IBH103"/>
    <mergeCell ref="IBI103:IBP103"/>
    <mergeCell ref="IBQ103:IBX103"/>
    <mergeCell ref="IBY103:ICF103"/>
    <mergeCell ref="HZE103:HZL103"/>
    <mergeCell ref="HZM103:HZT103"/>
    <mergeCell ref="HZU103:IAB103"/>
    <mergeCell ref="IAC103:IAJ103"/>
    <mergeCell ref="IAK103:IAR103"/>
    <mergeCell ref="IJY103:IKF103"/>
    <mergeCell ref="IKG103:IKN103"/>
    <mergeCell ref="IKO103:IKV103"/>
    <mergeCell ref="IKW103:ILD103"/>
    <mergeCell ref="ILE103:ILL103"/>
    <mergeCell ref="IIK103:IIR103"/>
    <mergeCell ref="IIS103:IIZ103"/>
    <mergeCell ref="IJA103:IJH103"/>
    <mergeCell ref="IJI103:IJP103"/>
    <mergeCell ref="IJQ103:IJX103"/>
    <mergeCell ref="IGW103:IHD103"/>
    <mergeCell ref="IHE103:IHL103"/>
    <mergeCell ref="IHM103:IHT103"/>
    <mergeCell ref="IHU103:IIB103"/>
    <mergeCell ref="IIC103:IIJ103"/>
    <mergeCell ref="IFI103:IFP103"/>
    <mergeCell ref="IFQ103:IFX103"/>
    <mergeCell ref="IFY103:IGF103"/>
    <mergeCell ref="IGG103:IGN103"/>
    <mergeCell ref="IGO103:IGV103"/>
    <mergeCell ref="IQC103:IQJ103"/>
    <mergeCell ref="IQK103:IQR103"/>
    <mergeCell ref="IQS103:IQZ103"/>
    <mergeCell ref="IRA103:IRH103"/>
    <mergeCell ref="IRI103:IRP103"/>
    <mergeCell ref="IOO103:IOV103"/>
    <mergeCell ref="IOW103:IPD103"/>
    <mergeCell ref="IPE103:IPL103"/>
    <mergeCell ref="IPM103:IPT103"/>
    <mergeCell ref="IPU103:IQB103"/>
    <mergeCell ref="INA103:INH103"/>
    <mergeCell ref="INI103:INP103"/>
    <mergeCell ref="INQ103:INX103"/>
    <mergeCell ref="INY103:IOF103"/>
    <mergeCell ref="IOG103:ION103"/>
    <mergeCell ref="ILM103:ILT103"/>
    <mergeCell ref="ILU103:IMB103"/>
    <mergeCell ref="IMC103:IMJ103"/>
    <mergeCell ref="IMK103:IMR103"/>
    <mergeCell ref="IMS103:IMZ103"/>
    <mergeCell ref="IWG103:IWN103"/>
    <mergeCell ref="IWO103:IWV103"/>
    <mergeCell ref="IWW103:IXD103"/>
    <mergeCell ref="IXE103:IXL103"/>
    <mergeCell ref="IXM103:IXT103"/>
    <mergeCell ref="IUS103:IUZ103"/>
    <mergeCell ref="IVA103:IVH103"/>
    <mergeCell ref="IVI103:IVP103"/>
    <mergeCell ref="IVQ103:IVX103"/>
    <mergeCell ref="IVY103:IWF103"/>
    <mergeCell ref="ITE103:ITL103"/>
    <mergeCell ref="ITM103:ITT103"/>
    <mergeCell ref="ITU103:IUB103"/>
    <mergeCell ref="IUC103:IUJ103"/>
    <mergeCell ref="IUK103:IUR103"/>
    <mergeCell ref="IRQ103:IRX103"/>
    <mergeCell ref="IRY103:ISF103"/>
    <mergeCell ref="ISG103:ISN103"/>
    <mergeCell ref="ISO103:ISV103"/>
    <mergeCell ref="ISW103:ITD103"/>
    <mergeCell ref="JCK103:JCR103"/>
    <mergeCell ref="JCS103:JCZ103"/>
    <mergeCell ref="JDA103:JDH103"/>
    <mergeCell ref="JDI103:JDP103"/>
    <mergeCell ref="JDQ103:JDX103"/>
    <mergeCell ref="JAW103:JBD103"/>
    <mergeCell ref="JBE103:JBL103"/>
    <mergeCell ref="JBM103:JBT103"/>
    <mergeCell ref="JBU103:JCB103"/>
    <mergeCell ref="JCC103:JCJ103"/>
    <mergeCell ref="IZI103:IZP103"/>
    <mergeCell ref="IZQ103:IZX103"/>
    <mergeCell ref="IZY103:JAF103"/>
    <mergeCell ref="JAG103:JAN103"/>
    <mergeCell ref="JAO103:JAV103"/>
    <mergeCell ref="IXU103:IYB103"/>
    <mergeCell ref="IYC103:IYJ103"/>
    <mergeCell ref="IYK103:IYR103"/>
    <mergeCell ref="IYS103:IYZ103"/>
    <mergeCell ref="IZA103:IZH103"/>
    <mergeCell ref="JIO103:JIV103"/>
    <mergeCell ref="JIW103:JJD103"/>
    <mergeCell ref="JJE103:JJL103"/>
    <mergeCell ref="JJM103:JJT103"/>
    <mergeCell ref="JJU103:JKB103"/>
    <mergeCell ref="JHA103:JHH103"/>
    <mergeCell ref="JHI103:JHP103"/>
    <mergeCell ref="JHQ103:JHX103"/>
    <mergeCell ref="JHY103:JIF103"/>
    <mergeCell ref="JIG103:JIN103"/>
    <mergeCell ref="JFM103:JFT103"/>
    <mergeCell ref="JFU103:JGB103"/>
    <mergeCell ref="JGC103:JGJ103"/>
    <mergeCell ref="JGK103:JGR103"/>
    <mergeCell ref="JGS103:JGZ103"/>
    <mergeCell ref="JDY103:JEF103"/>
    <mergeCell ref="JEG103:JEN103"/>
    <mergeCell ref="JEO103:JEV103"/>
    <mergeCell ref="JEW103:JFD103"/>
    <mergeCell ref="JFE103:JFL103"/>
    <mergeCell ref="JOS103:JOZ103"/>
    <mergeCell ref="JPA103:JPH103"/>
    <mergeCell ref="JPI103:JPP103"/>
    <mergeCell ref="JPQ103:JPX103"/>
    <mergeCell ref="JPY103:JQF103"/>
    <mergeCell ref="JNE103:JNL103"/>
    <mergeCell ref="JNM103:JNT103"/>
    <mergeCell ref="JNU103:JOB103"/>
    <mergeCell ref="JOC103:JOJ103"/>
    <mergeCell ref="JOK103:JOR103"/>
    <mergeCell ref="JLQ103:JLX103"/>
    <mergeCell ref="JLY103:JMF103"/>
    <mergeCell ref="JMG103:JMN103"/>
    <mergeCell ref="JMO103:JMV103"/>
    <mergeCell ref="JMW103:JND103"/>
    <mergeCell ref="JKC103:JKJ103"/>
    <mergeCell ref="JKK103:JKR103"/>
    <mergeCell ref="JKS103:JKZ103"/>
    <mergeCell ref="JLA103:JLH103"/>
    <mergeCell ref="JLI103:JLP103"/>
    <mergeCell ref="JUW103:JVD103"/>
    <mergeCell ref="JVE103:JVL103"/>
    <mergeCell ref="JVM103:JVT103"/>
    <mergeCell ref="JVU103:JWB103"/>
    <mergeCell ref="JWC103:JWJ103"/>
    <mergeCell ref="JTI103:JTP103"/>
    <mergeCell ref="JTQ103:JTX103"/>
    <mergeCell ref="JTY103:JUF103"/>
    <mergeCell ref="JUG103:JUN103"/>
    <mergeCell ref="JUO103:JUV103"/>
    <mergeCell ref="JRU103:JSB103"/>
    <mergeCell ref="JSC103:JSJ103"/>
    <mergeCell ref="JSK103:JSR103"/>
    <mergeCell ref="JSS103:JSZ103"/>
    <mergeCell ref="JTA103:JTH103"/>
    <mergeCell ref="JQG103:JQN103"/>
    <mergeCell ref="JQO103:JQV103"/>
    <mergeCell ref="JQW103:JRD103"/>
    <mergeCell ref="JRE103:JRL103"/>
    <mergeCell ref="JRM103:JRT103"/>
    <mergeCell ref="KBA103:KBH103"/>
    <mergeCell ref="KBI103:KBP103"/>
    <mergeCell ref="KBQ103:KBX103"/>
    <mergeCell ref="KBY103:KCF103"/>
    <mergeCell ref="KCG103:KCN103"/>
    <mergeCell ref="JZM103:JZT103"/>
    <mergeCell ref="JZU103:KAB103"/>
    <mergeCell ref="KAC103:KAJ103"/>
    <mergeCell ref="KAK103:KAR103"/>
    <mergeCell ref="KAS103:KAZ103"/>
    <mergeCell ref="JXY103:JYF103"/>
    <mergeCell ref="JYG103:JYN103"/>
    <mergeCell ref="JYO103:JYV103"/>
    <mergeCell ref="JYW103:JZD103"/>
    <mergeCell ref="JZE103:JZL103"/>
    <mergeCell ref="JWK103:JWR103"/>
    <mergeCell ref="JWS103:JWZ103"/>
    <mergeCell ref="JXA103:JXH103"/>
    <mergeCell ref="JXI103:JXP103"/>
    <mergeCell ref="JXQ103:JXX103"/>
    <mergeCell ref="KHE103:KHL103"/>
    <mergeCell ref="KHM103:KHT103"/>
    <mergeCell ref="KHU103:KIB103"/>
    <mergeCell ref="KIC103:KIJ103"/>
    <mergeCell ref="KIK103:KIR103"/>
    <mergeCell ref="KFQ103:KFX103"/>
    <mergeCell ref="KFY103:KGF103"/>
    <mergeCell ref="KGG103:KGN103"/>
    <mergeCell ref="KGO103:KGV103"/>
    <mergeCell ref="KGW103:KHD103"/>
    <mergeCell ref="KEC103:KEJ103"/>
    <mergeCell ref="KEK103:KER103"/>
    <mergeCell ref="KES103:KEZ103"/>
    <mergeCell ref="KFA103:KFH103"/>
    <mergeCell ref="KFI103:KFP103"/>
    <mergeCell ref="KCO103:KCV103"/>
    <mergeCell ref="KCW103:KDD103"/>
    <mergeCell ref="KDE103:KDL103"/>
    <mergeCell ref="KDM103:KDT103"/>
    <mergeCell ref="KDU103:KEB103"/>
    <mergeCell ref="KNI103:KNP103"/>
    <mergeCell ref="KNQ103:KNX103"/>
    <mergeCell ref="KNY103:KOF103"/>
    <mergeCell ref="KOG103:KON103"/>
    <mergeCell ref="KOO103:KOV103"/>
    <mergeCell ref="KLU103:KMB103"/>
    <mergeCell ref="KMC103:KMJ103"/>
    <mergeCell ref="KMK103:KMR103"/>
    <mergeCell ref="KMS103:KMZ103"/>
    <mergeCell ref="KNA103:KNH103"/>
    <mergeCell ref="KKG103:KKN103"/>
    <mergeCell ref="KKO103:KKV103"/>
    <mergeCell ref="KKW103:KLD103"/>
    <mergeCell ref="KLE103:KLL103"/>
    <mergeCell ref="KLM103:KLT103"/>
    <mergeCell ref="KIS103:KIZ103"/>
    <mergeCell ref="KJA103:KJH103"/>
    <mergeCell ref="KJI103:KJP103"/>
    <mergeCell ref="KJQ103:KJX103"/>
    <mergeCell ref="KJY103:KKF103"/>
    <mergeCell ref="KTM103:KTT103"/>
    <mergeCell ref="KTU103:KUB103"/>
    <mergeCell ref="KUC103:KUJ103"/>
    <mergeCell ref="KUK103:KUR103"/>
    <mergeCell ref="KUS103:KUZ103"/>
    <mergeCell ref="KRY103:KSF103"/>
    <mergeCell ref="KSG103:KSN103"/>
    <mergeCell ref="KSO103:KSV103"/>
    <mergeCell ref="KSW103:KTD103"/>
    <mergeCell ref="KTE103:KTL103"/>
    <mergeCell ref="KQK103:KQR103"/>
    <mergeCell ref="KQS103:KQZ103"/>
    <mergeCell ref="KRA103:KRH103"/>
    <mergeCell ref="KRI103:KRP103"/>
    <mergeCell ref="KRQ103:KRX103"/>
    <mergeCell ref="KOW103:KPD103"/>
    <mergeCell ref="KPE103:KPL103"/>
    <mergeCell ref="KPM103:KPT103"/>
    <mergeCell ref="KPU103:KQB103"/>
    <mergeCell ref="KQC103:KQJ103"/>
    <mergeCell ref="KZQ103:KZX103"/>
    <mergeCell ref="KZY103:LAF103"/>
    <mergeCell ref="LAG103:LAN103"/>
    <mergeCell ref="LAO103:LAV103"/>
    <mergeCell ref="LAW103:LBD103"/>
    <mergeCell ref="KYC103:KYJ103"/>
    <mergeCell ref="KYK103:KYR103"/>
    <mergeCell ref="KYS103:KYZ103"/>
    <mergeCell ref="KZA103:KZH103"/>
    <mergeCell ref="KZI103:KZP103"/>
    <mergeCell ref="KWO103:KWV103"/>
    <mergeCell ref="KWW103:KXD103"/>
    <mergeCell ref="KXE103:KXL103"/>
    <mergeCell ref="KXM103:KXT103"/>
    <mergeCell ref="KXU103:KYB103"/>
    <mergeCell ref="KVA103:KVH103"/>
    <mergeCell ref="KVI103:KVP103"/>
    <mergeCell ref="KVQ103:KVX103"/>
    <mergeCell ref="KVY103:KWF103"/>
    <mergeCell ref="KWG103:KWN103"/>
    <mergeCell ref="LFU103:LGB103"/>
    <mergeCell ref="LGC103:LGJ103"/>
    <mergeCell ref="LGK103:LGR103"/>
    <mergeCell ref="LGS103:LGZ103"/>
    <mergeCell ref="LHA103:LHH103"/>
    <mergeCell ref="LEG103:LEN103"/>
    <mergeCell ref="LEO103:LEV103"/>
    <mergeCell ref="LEW103:LFD103"/>
    <mergeCell ref="LFE103:LFL103"/>
    <mergeCell ref="LFM103:LFT103"/>
    <mergeCell ref="LCS103:LCZ103"/>
    <mergeCell ref="LDA103:LDH103"/>
    <mergeCell ref="LDI103:LDP103"/>
    <mergeCell ref="LDQ103:LDX103"/>
    <mergeCell ref="LDY103:LEF103"/>
    <mergeCell ref="LBE103:LBL103"/>
    <mergeCell ref="LBM103:LBT103"/>
    <mergeCell ref="LBU103:LCB103"/>
    <mergeCell ref="LCC103:LCJ103"/>
    <mergeCell ref="LCK103:LCR103"/>
    <mergeCell ref="LLY103:LMF103"/>
    <mergeCell ref="LMG103:LMN103"/>
    <mergeCell ref="LMO103:LMV103"/>
    <mergeCell ref="LMW103:LND103"/>
    <mergeCell ref="LNE103:LNL103"/>
    <mergeCell ref="LKK103:LKR103"/>
    <mergeCell ref="LKS103:LKZ103"/>
    <mergeCell ref="LLA103:LLH103"/>
    <mergeCell ref="LLI103:LLP103"/>
    <mergeCell ref="LLQ103:LLX103"/>
    <mergeCell ref="LIW103:LJD103"/>
    <mergeCell ref="LJE103:LJL103"/>
    <mergeCell ref="LJM103:LJT103"/>
    <mergeCell ref="LJU103:LKB103"/>
    <mergeCell ref="LKC103:LKJ103"/>
    <mergeCell ref="LHI103:LHP103"/>
    <mergeCell ref="LHQ103:LHX103"/>
    <mergeCell ref="LHY103:LIF103"/>
    <mergeCell ref="LIG103:LIN103"/>
    <mergeCell ref="LIO103:LIV103"/>
    <mergeCell ref="LSC103:LSJ103"/>
    <mergeCell ref="LSK103:LSR103"/>
    <mergeCell ref="LSS103:LSZ103"/>
    <mergeCell ref="LTA103:LTH103"/>
    <mergeCell ref="LTI103:LTP103"/>
    <mergeCell ref="LQO103:LQV103"/>
    <mergeCell ref="LQW103:LRD103"/>
    <mergeCell ref="LRE103:LRL103"/>
    <mergeCell ref="LRM103:LRT103"/>
    <mergeCell ref="LRU103:LSB103"/>
    <mergeCell ref="LPA103:LPH103"/>
    <mergeCell ref="LPI103:LPP103"/>
    <mergeCell ref="LPQ103:LPX103"/>
    <mergeCell ref="LPY103:LQF103"/>
    <mergeCell ref="LQG103:LQN103"/>
    <mergeCell ref="LNM103:LNT103"/>
    <mergeCell ref="LNU103:LOB103"/>
    <mergeCell ref="LOC103:LOJ103"/>
    <mergeCell ref="LOK103:LOR103"/>
    <mergeCell ref="LOS103:LOZ103"/>
    <mergeCell ref="LYG103:LYN103"/>
    <mergeCell ref="LYO103:LYV103"/>
    <mergeCell ref="LYW103:LZD103"/>
    <mergeCell ref="LZE103:LZL103"/>
    <mergeCell ref="LZM103:LZT103"/>
    <mergeCell ref="LWS103:LWZ103"/>
    <mergeCell ref="LXA103:LXH103"/>
    <mergeCell ref="LXI103:LXP103"/>
    <mergeCell ref="LXQ103:LXX103"/>
    <mergeCell ref="LXY103:LYF103"/>
    <mergeCell ref="LVE103:LVL103"/>
    <mergeCell ref="LVM103:LVT103"/>
    <mergeCell ref="LVU103:LWB103"/>
    <mergeCell ref="LWC103:LWJ103"/>
    <mergeCell ref="LWK103:LWR103"/>
    <mergeCell ref="LTQ103:LTX103"/>
    <mergeCell ref="LTY103:LUF103"/>
    <mergeCell ref="LUG103:LUN103"/>
    <mergeCell ref="LUO103:LUV103"/>
    <mergeCell ref="LUW103:LVD103"/>
    <mergeCell ref="MEK103:MER103"/>
    <mergeCell ref="MES103:MEZ103"/>
    <mergeCell ref="MFA103:MFH103"/>
    <mergeCell ref="MFI103:MFP103"/>
    <mergeCell ref="MFQ103:MFX103"/>
    <mergeCell ref="MCW103:MDD103"/>
    <mergeCell ref="MDE103:MDL103"/>
    <mergeCell ref="MDM103:MDT103"/>
    <mergeCell ref="MDU103:MEB103"/>
    <mergeCell ref="MEC103:MEJ103"/>
    <mergeCell ref="MBI103:MBP103"/>
    <mergeCell ref="MBQ103:MBX103"/>
    <mergeCell ref="MBY103:MCF103"/>
    <mergeCell ref="MCG103:MCN103"/>
    <mergeCell ref="MCO103:MCV103"/>
    <mergeCell ref="LZU103:MAB103"/>
    <mergeCell ref="MAC103:MAJ103"/>
    <mergeCell ref="MAK103:MAR103"/>
    <mergeCell ref="MAS103:MAZ103"/>
    <mergeCell ref="MBA103:MBH103"/>
    <mergeCell ref="MKO103:MKV103"/>
    <mergeCell ref="MKW103:MLD103"/>
    <mergeCell ref="MLE103:MLL103"/>
    <mergeCell ref="MLM103:MLT103"/>
    <mergeCell ref="MLU103:MMB103"/>
    <mergeCell ref="MJA103:MJH103"/>
    <mergeCell ref="MJI103:MJP103"/>
    <mergeCell ref="MJQ103:MJX103"/>
    <mergeCell ref="MJY103:MKF103"/>
    <mergeCell ref="MKG103:MKN103"/>
    <mergeCell ref="MHM103:MHT103"/>
    <mergeCell ref="MHU103:MIB103"/>
    <mergeCell ref="MIC103:MIJ103"/>
    <mergeCell ref="MIK103:MIR103"/>
    <mergeCell ref="MIS103:MIZ103"/>
    <mergeCell ref="MFY103:MGF103"/>
    <mergeCell ref="MGG103:MGN103"/>
    <mergeCell ref="MGO103:MGV103"/>
    <mergeCell ref="MGW103:MHD103"/>
    <mergeCell ref="MHE103:MHL103"/>
    <mergeCell ref="MQS103:MQZ103"/>
    <mergeCell ref="MRA103:MRH103"/>
    <mergeCell ref="MRI103:MRP103"/>
    <mergeCell ref="MRQ103:MRX103"/>
    <mergeCell ref="MRY103:MSF103"/>
    <mergeCell ref="MPE103:MPL103"/>
    <mergeCell ref="MPM103:MPT103"/>
    <mergeCell ref="MPU103:MQB103"/>
    <mergeCell ref="MQC103:MQJ103"/>
    <mergeCell ref="MQK103:MQR103"/>
    <mergeCell ref="MNQ103:MNX103"/>
    <mergeCell ref="MNY103:MOF103"/>
    <mergeCell ref="MOG103:MON103"/>
    <mergeCell ref="MOO103:MOV103"/>
    <mergeCell ref="MOW103:MPD103"/>
    <mergeCell ref="MMC103:MMJ103"/>
    <mergeCell ref="MMK103:MMR103"/>
    <mergeCell ref="MMS103:MMZ103"/>
    <mergeCell ref="MNA103:MNH103"/>
    <mergeCell ref="MNI103:MNP103"/>
    <mergeCell ref="MWW103:MXD103"/>
    <mergeCell ref="MXE103:MXL103"/>
    <mergeCell ref="MXM103:MXT103"/>
    <mergeCell ref="MXU103:MYB103"/>
    <mergeCell ref="MYC103:MYJ103"/>
    <mergeCell ref="MVI103:MVP103"/>
    <mergeCell ref="MVQ103:MVX103"/>
    <mergeCell ref="MVY103:MWF103"/>
    <mergeCell ref="MWG103:MWN103"/>
    <mergeCell ref="MWO103:MWV103"/>
    <mergeCell ref="MTU103:MUB103"/>
    <mergeCell ref="MUC103:MUJ103"/>
    <mergeCell ref="MUK103:MUR103"/>
    <mergeCell ref="MUS103:MUZ103"/>
    <mergeCell ref="MVA103:MVH103"/>
    <mergeCell ref="MSG103:MSN103"/>
    <mergeCell ref="MSO103:MSV103"/>
    <mergeCell ref="MSW103:MTD103"/>
    <mergeCell ref="MTE103:MTL103"/>
    <mergeCell ref="MTM103:MTT103"/>
    <mergeCell ref="NDA103:NDH103"/>
    <mergeCell ref="NDI103:NDP103"/>
    <mergeCell ref="NDQ103:NDX103"/>
    <mergeCell ref="NDY103:NEF103"/>
    <mergeCell ref="NEG103:NEN103"/>
    <mergeCell ref="NBM103:NBT103"/>
    <mergeCell ref="NBU103:NCB103"/>
    <mergeCell ref="NCC103:NCJ103"/>
    <mergeCell ref="NCK103:NCR103"/>
    <mergeCell ref="NCS103:NCZ103"/>
    <mergeCell ref="MZY103:NAF103"/>
    <mergeCell ref="NAG103:NAN103"/>
    <mergeCell ref="NAO103:NAV103"/>
    <mergeCell ref="NAW103:NBD103"/>
    <mergeCell ref="NBE103:NBL103"/>
    <mergeCell ref="MYK103:MYR103"/>
    <mergeCell ref="MYS103:MYZ103"/>
    <mergeCell ref="MZA103:MZH103"/>
    <mergeCell ref="MZI103:MZP103"/>
    <mergeCell ref="MZQ103:MZX103"/>
    <mergeCell ref="NJE103:NJL103"/>
    <mergeCell ref="NJM103:NJT103"/>
    <mergeCell ref="NJU103:NKB103"/>
    <mergeCell ref="NKC103:NKJ103"/>
    <mergeCell ref="NKK103:NKR103"/>
    <mergeCell ref="NHQ103:NHX103"/>
    <mergeCell ref="NHY103:NIF103"/>
    <mergeCell ref="NIG103:NIN103"/>
    <mergeCell ref="NIO103:NIV103"/>
    <mergeCell ref="NIW103:NJD103"/>
    <mergeCell ref="NGC103:NGJ103"/>
    <mergeCell ref="NGK103:NGR103"/>
    <mergeCell ref="NGS103:NGZ103"/>
    <mergeCell ref="NHA103:NHH103"/>
    <mergeCell ref="NHI103:NHP103"/>
    <mergeCell ref="NEO103:NEV103"/>
    <mergeCell ref="NEW103:NFD103"/>
    <mergeCell ref="NFE103:NFL103"/>
    <mergeCell ref="NFM103:NFT103"/>
    <mergeCell ref="NFU103:NGB103"/>
    <mergeCell ref="NPI103:NPP103"/>
    <mergeCell ref="NPQ103:NPX103"/>
    <mergeCell ref="NPY103:NQF103"/>
    <mergeCell ref="NQG103:NQN103"/>
    <mergeCell ref="NQO103:NQV103"/>
    <mergeCell ref="NNU103:NOB103"/>
    <mergeCell ref="NOC103:NOJ103"/>
    <mergeCell ref="NOK103:NOR103"/>
    <mergeCell ref="NOS103:NOZ103"/>
    <mergeCell ref="NPA103:NPH103"/>
    <mergeCell ref="NMG103:NMN103"/>
    <mergeCell ref="NMO103:NMV103"/>
    <mergeCell ref="NMW103:NND103"/>
    <mergeCell ref="NNE103:NNL103"/>
    <mergeCell ref="NNM103:NNT103"/>
    <mergeCell ref="NKS103:NKZ103"/>
    <mergeCell ref="NLA103:NLH103"/>
    <mergeCell ref="NLI103:NLP103"/>
    <mergeCell ref="NLQ103:NLX103"/>
    <mergeCell ref="NLY103:NMF103"/>
    <mergeCell ref="NVM103:NVT103"/>
    <mergeCell ref="NVU103:NWB103"/>
    <mergeCell ref="NWC103:NWJ103"/>
    <mergeCell ref="NWK103:NWR103"/>
    <mergeCell ref="NWS103:NWZ103"/>
    <mergeCell ref="NTY103:NUF103"/>
    <mergeCell ref="NUG103:NUN103"/>
    <mergeCell ref="NUO103:NUV103"/>
    <mergeCell ref="NUW103:NVD103"/>
    <mergeCell ref="NVE103:NVL103"/>
    <mergeCell ref="NSK103:NSR103"/>
    <mergeCell ref="NSS103:NSZ103"/>
    <mergeCell ref="NTA103:NTH103"/>
    <mergeCell ref="NTI103:NTP103"/>
    <mergeCell ref="NTQ103:NTX103"/>
    <mergeCell ref="NQW103:NRD103"/>
    <mergeCell ref="NRE103:NRL103"/>
    <mergeCell ref="NRM103:NRT103"/>
    <mergeCell ref="NRU103:NSB103"/>
    <mergeCell ref="NSC103:NSJ103"/>
    <mergeCell ref="OBQ103:OBX103"/>
    <mergeCell ref="OBY103:OCF103"/>
    <mergeCell ref="OCG103:OCN103"/>
    <mergeCell ref="OCO103:OCV103"/>
    <mergeCell ref="OCW103:ODD103"/>
    <mergeCell ref="OAC103:OAJ103"/>
    <mergeCell ref="OAK103:OAR103"/>
    <mergeCell ref="OAS103:OAZ103"/>
    <mergeCell ref="OBA103:OBH103"/>
    <mergeCell ref="OBI103:OBP103"/>
    <mergeCell ref="NYO103:NYV103"/>
    <mergeCell ref="NYW103:NZD103"/>
    <mergeCell ref="NZE103:NZL103"/>
    <mergeCell ref="NZM103:NZT103"/>
    <mergeCell ref="NZU103:OAB103"/>
    <mergeCell ref="NXA103:NXH103"/>
    <mergeCell ref="NXI103:NXP103"/>
    <mergeCell ref="NXQ103:NXX103"/>
    <mergeCell ref="NXY103:NYF103"/>
    <mergeCell ref="NYG103:NYN103"/>
    <mergeCell ref="OHU103:OIB103"/>
    <mergeCell ref="OIC103:OIJ103"/>
    <mergeCell ref="OIK103:OIR103"/>
    <mergeCell ref="OIS103:OIZ103"/>
    <mergeCell ref="OJA103:OJH103"/>
    <mergeCell ref="OGG103:OGN103"/>
    <mergeCell ref="OGO103:OGV103"/>
    <mergeCell ref="OGW103:OHD103"/>
    <mergeCell ref="OHE103:OHL103"/>
    <mergeCell ref="OHM103:OHT103"/>
    <mergeCell ref="OES103:OEZ103"/>
    <mergeCell ref="OFA103:OFH103"/>
    <mergeCell ref="OFI103:OFP103"/>
    <mergeCell ref="OFQ103:OFX103"/>
    <mergeCell ref="OFY103:OGF103"/>
    <mergeCell ref="ODE103:ODL103"/>
    <mergeCell ref="ODM103:ODT103"/>
    <mergeCell ref="ODU103:OEB103"/>
    <mergeCell ref="OEC103:OEJ103"/>
    <mergeCell ref="OEK103:OER103"/>
    <mergeCell ref="ONY103:OOF103"/>
    <mergeCell ref="OOG103:OON103"/>
    <mergeCell ref="OOO103:OOV103"/>
    <mergeCell ref="OOW103:OPD103"/>
    <mergeCell ref="OPE103:OPL103"/>
    <mergeCell ref="OMK103:OMR103"/>
    <mergeCell ref="OMS103:OMZ103"/>
    <mergeCell ref="ONA103:ONH103"/>
    <mergeCell ref="ONI103:ONP103"/>
    <mergeCell ref="ONQ103:ONX103"/>
    <mergeCell ref="OKW103:OLD103"/>
    <mergeCell ref="OLE103:OLL103"/>
    <mergeCell ref="OLM103:OLT103"/>
    <mergeCell ref="OLU103:OMB103"/>
    <mergeCell ref="OMC103:OMJ103"/>
    <mergeCell ref="OJI103:OJP103"/>
    <mergeCell ref="OJQ103:OJX103"/>
    <mergeCell ref="OJY103:OKF103"/>
    <mergeCell ref="OKG103:OKN103"/>
    <mergeCell ref="OKO103:OKV103"/>
    <mergeCell ref="OUC103:OUJ103"/>
    <mergeCell ref="OUK103:OUR103"/>
    <mergeCell ref="OUS103:OUZ103"/>
    <mergeCell ref="OVA103:OVH103"/>
    <mergeCell ref="OVI103:OVP103"/>
    <mergeCell ref="OSO103:OSV103"/>
    <mergeCell ref="OSW103:OTD103"/>
    <mergeCell ref="OTE103:OTL103"/>
    <mergeCell ref="OTM103:OTT103"/>
    <mergeCell ref="OTU103:OUB103"/>
    <mergeCell ref="ORA103:ORH103"/>
    <mergeCell ref="ORI103:ORP103"/>
    <mergeCell ref="ORQ103:ORX103"/>
    <mergeCell ref="ORY103:OSF103"/>
    <mergeCell ref="OSG103:OSN103"/>
    <mergeCell ref="OPM103:OPT103"/>
    <mergeCell ref="OPU103:OQB103"/>
    <mergeCell ref="OQC103:OQJ103"/>
    <mergeCell ref="OQK103:OQR103"/>
    <mergeCell ref="OQS103:OQZ103"/>
    <mergeCell ref="PAG103:PAN103"/>
    <mergeCell ref="PAO103:PAV103"/>
    <mergeCell ref="PAW103:PBD103"/>
    <mergeCell ref="PBE103:PBL103"/>
    <mergeCell ref="PBM103:PBT103"/>
    <mergeCell ref="OYS103:OYZ103"/>
    <mergeCell ref="OZA103:OZH103"/>
    <mergeCell ref="OZI103:OZP103"/>
    <mergeCell ref="OZQ103:OZX103"/>
    <mergeCell ref="OZY103:PAF103"/>
    <mergeCell ref="OXE103:OXL103"/>
    <mergeCell ref="OXM103:OXT103"/>
    <mergeCell ref="OXU103:OYB103"/>
    <mergeCell ref="OYC103:OYJ103"/>
    <mergeCell ref="OYK103:OYR103"/>
    <mergeCell ref="OVQ103:OVX103"/>
    <mergeCell ref="OVY103:OWF103"/>
    <mergeCell ref="OWG103:OWN103"/>
    <mergeCell ref="OWO103:OWV103"/>
    <mergeCell ref="OWW103:OXD103"/>
    <mergeCell ref="PGK103:PGR103"/>
    <mergeCell ref="PGS103:PGZ103"/>
    <mergeCell ref="PHA103:PHH103"/>
    <mergeCell ref="PHI103:PHP103"/>
    <mergeCell ref="PHQ103:PHX103"/>
    <mergeCell ref="PEW103:PFD103"/>
    <mergeCell ref="PFE103:PFL103"/>
    <mergeCell ref="PFM103:PFT103"/>
    <mergeCell ref="PFU103:PGB103"/>
    <mergeCell ref="PGC103:PGJ103"/>
    <mergeCell ref="PDI103:PDP103"/>
    <mergeCell ref="PDQ103:PDX103"/>
    <mergeCell ref="PDY103:PEF103"/>
    <mergeCell ref="PEG103:PEN103"/>
    <mergeCell ref="PEO103:PEV103"/>
    <mergeCell ref="PBU103:PCB103"/>
    <mergeCell ref="PCC103:PCJ103"/>
    <mergeCell ref="PCK103:PCR103"/>
    <mergeCell ref="PCS103:PCZ103"/>
    <mergeCell ref="PDA103:PDH103"/>
    <mergeCell ref="PMO103:PMV103"/>
    <mergeCell ref="PMW103:PND103"/>
    <mergeCell ref="PNE103:PNL103"/>
    <mergeCell ref="PNM103:PNT103"/>
    <mergeCell ref="PNU103:POB103"/>
    <mergeCell ref="PLA103:PLH103"/>
    <mergeCell ref="PLI103:PLP103"/>
    <mergeCell ref="PLQ103:PLX103"/>
    <mergeCell ref="PLY103:PMF103"/>
    <mergeCell ref="PMG103:PMN103"/>
    <mergeCell ref="PJM103:PJT103"/>
    <mergeCell ref="PJU103:PKB103"/>
    <mergeCell ref="PKC103:PKJ103"/>
    <mergeCell ref="PKK103:PKR103"/>
    <mergeCell ref="PKS103:PKZ103"/>
    <mergeCell ref="PHY103:PIF103"/>
    <mergeCell ref="PIG103:PIN103"/>
    <mergeCell ref="PIO103:PIV103"/>
    <mergeCell ref="PIW103:PJD103"/>
    <mergeCell ref="PJE103:PJL103"/>
    <mergeCell ref="PSS103:PSZ103"/>
    <mergeCell ref="PTA103:PTH103"/>
    <mergeCell ref="PTI103:PTP103"/>
    <mergeCell ref="PTQ103:PTX103"/>
    <mergeCell ref="PTY103:PUF103"/>
    <mergeCell ref="PRE103:PRL103"/>
    <mergeCell ref="PRM103:PRT103"/>
    <mergeCell ref="PRU103:PSB103"/>
    <mergeCell ref="PSC103:PSJ103"/>
    <mergeCell ref="PSK103:PSR103"/>
    <mergeCell ref="PPQ103:PPX103"/>
    <mergeCell ref="PPY103:PQF103"/>
    <mergeCell ref="PQG103:PQN103"/>
    <mergeCell ref="PQO103:PQV103"/>
    <mergeCell ref="PQW103:PRD103"/>
    <mergeCell ref="POC103:POJ103"/>
    <mergeCell ref="POK103:POR103"/>
    <mergeCell ref="POS103:POZ103"/>
    <mergeCell ref="PPA103:PPH103"/>
    <mergeCell ref="PPI103:PPP103"/>
    <mergeCell ref="PYW103:PZD103"/>
    <mergeCell ref="PZE103:PZL103"/>
    <mergeCell ref="PZM103:PZT103"/>
    <mergeCell ref="PZU103:QAB103"/>
    <mergeCell ref="QAC103:QAJ103"/>
    <mergeCell ref="PXI103:PXP103"/>
    <mergeCell ref="PXQ103:PXX103"/>
    <mergeCell ref="PXY103:PYF103"/>
    <mergeCell ref="PYG103:PYN103"/>
    <mergeCell ref="PYO103:PYV103"/>
    <mergeCell ref="PVU103:PWB103"/>
    <mergeCell ref="PWC103:PWJ103"/>
    <mergeCell ref="PWK103:PWR103"/>
    <mergeCell ref="PWS103:PWZ103"/>
    <mergeCell ref="PXA103:PXH103"/>
    <mergeCell ref="PUG103:PUN103"/>
    <mergeCell ref="PUO103:PUV103"/>
    <mergeCell ref="PUW103:PVD103"/>
    <mergeCell ref="PVE103:PVL103"/>
    <mergeCell ref="PVM103:PVT103"/>
    <mergeCell ref="QFA103:QFH103"/>
    <mergeCell ref="QFI103:QFP103"/>
    <mergeCell ref="QFQ103:QFX103"/>
    <mergeCell ref="QFY103:QGF103"/>
    <mergeCell ref="QGG103:QGN103"/>
    <mergeCell ref="QDM103:QDT103"/>
    <mergeCell ref="QDU103:QEB103"/>
    <mergeCell ref="QEC103:QEJ103"/>
    <mergeCell ref="QEK103:QER103"/>
    <mergeCell ref="QES103:QEZ103"/>
    <mergeCell ref="QBY103:QCF103"/>
    <mergeCell ref="QCG103:QCN103"/>
    <mergeCell ref="QCO103:QCV103"/>
    <mergeCell ref="QCW103:QDD103"/>
    <mergeCell ref="QDE103:QDL103"/>
    <mergeCell ref="QAK103:QAR103"/>
    <mergeCell ref="QAS103:QAZ103"/>
    <mergeCell ref="QBA103:QBH103"/>
    <mergeCell ref="QBI103:QBP103"/>
    <mergeCell ref="QBQ103:QBX103"/>
    <mergeCell ref="QLE103:QLL103"/>
    <mergeCell ref="QLM103:QLT103"/>
    <mergeCell ref="QLU103:QMB103"/>
    <mergeCell ref="QMC103:QMJ103"/>
    <mergeCell ref="QMK103:QMR103"/>
    <mergeCell ref="QJQ103:QJX103"/>
    <mergeCell ref="QJY103:QKF103"/>
    <mergeCell ref="QKG103:QKN103"/>
    <mergeCell ref="QKO103:QKV103"/>
    <mergeCell ref="QKW103:QLD103"/>
    <mergeCell ref="QIC103:QIJ103"/>
    <mergeCell ref="QIK103:QIR103"/>
    <mergeCell ref="QIS103:QIZ103"/>
    <mergeCell ref="QJA103:QJH103"/>
    <mergeCell ref="QJI103:QJP103"/>
    <mergeCell ref="QGO103:QGV103"/>
    <mergeCell ref="QGW103:QHD103"/>
    <mergeCell ref="QHE103:QHL103"/>
    <mergeCell ref="QHM103:QHT103"/>
    <mergeCell ref="QHU103:QIB103"/>
    <mergeCell ref="QRI103:QRP103"/>
    <mergeCell ref="QRQ103:QRX103"/>
    <mergeCell ref="QRY103:QSF103"/>
    <mergeCell ref="QSG103:QSN103"/>
    <mergeCell ref="QSO103:QSV103"/>
    <mergeCell ref="QPU103:QQB103"/>
    <mergeCell ref="QQC103:QQJ103"/>
    <mergeCell ref="QQK103:QQR103"/>
    <mergeCell ref="QQS103:QQZ103"/>
    <mergeCell ref="QRA103:QRH103"/>
    <mergeCell ref="QOG103:QON103"/>
    <mergeCell ref="QOO103:QOV103"/>
    <mergeCell ref="QOW103:QPD103"/>
    <mergeCell ref="QPE103:QPL103"/>
    <mergeCell ref="QPM103:QPT103"/>
    <mergeCell ref="QMS103:QMZ103"/>
    <mergeCell ref="QNA103:QNH103"/>
    <mergeCell ref="QNI103:QNP103"/>
    <mergeCell ref="QNQ103:QNX103"/>
    <mergeCell ref="QNY103:QOF103"/>
    <mergeCell ref="QXM103:QXT103"/>
    <mergeCell ref="QXU103:QYB103"/>
    <mergeCell ref="QYC103:QYJ103"/>
    <mergeCell ref="QYK103:QYR103"/>
    <mergeCell ref="QYS103:QYZ103"/>
    <mergeCell ref="QVY103:QWF103"/>
    <mergeCell ref="QWG103:QWN103"/>
    <mergeCell ref="QWO103:QWV103"/>
    <mergeCell ref="QWW103:QXD103"/>
    <mergeCell ref="QXE103:QXL103"/>
    <mergeCell ref="QUK103:QUR103"/>
    <mergeCell ref="QUS103:QUZ103"/>
    <mergeCell ref="QVA103:QVH103"/>
    <mergeCell ref="QVI103:QVP103"/>
    <mergeCell ref="QVQ103:QVX103"/>
    <mergeCell ref="QSW103:QTD103"/>
    <mergeCell ref="QTE103:QTL103"/>
    <mergeCell ref="QTM103:QTT103"/>
    <mergeCell ref="QTU103:QUB103"/>
    <mergeCell ref="QUC103:QUJ103"/>
    <mergeCell ref="RDQ103:RDX103"/>
    <mergeCell ref="RDY103:REF103"/>
    <mergeCell ref="REG103:REN103"/>
    <mergeCell ref="REO103:REV103"/>
    <mergeCell ref="REW103:RFD103"/>
    <mergeCell ref="RCC103:RCJ103"/>
    <mergeCell ref="RCK103:RCR103"/>
    <mergeCell ref="RCS103:RCZ103"/>
    <mergeCell ref="RDA103:RDH103"/>
    <mergeCell ref="RDI103:RDP103"/>
    <mergeCell ref="RAO103:RAV103"/>
    <mergeCell ref="RAW103:RBD103"/>
    <mergeCell ref="RBE103:RBL103"/>
    <mergeCell ref="RBM103:RBT103"/>
    <mergeCell ref="RBU103:RCB103"/>
    <mergeCell ref="QZA103:QZH103"/>
    <mergeCell ref="QZI103:QZP103"/>
    <mergeCell ref="QZQ103:QZX103"/>
    <mergeCell ref="QZY103:RAF103"/>
    <mergeCell ref="RAG103:RAN103"/>
    <mergeCell ref="RJU103:RKB103"/>
    <mergeCell ref="RKC103:RKJ103"/>
    <mergeCell ref="RKK103:RKR103"/>
    <mergeCell ref="RKS103:RKZ103"/>
    <mergeCell ref="RLA103:RLH103"/>
    <mergeCell ref="RIG103:RIN103"/>
    <mergeCell ref="RIO103:RIV103"/>
    <mergeCell ref="RIW103:RJD103"/>
    <mergeCell ref="RJE103:RJL103"/>
    <mergeCell ref="RJM103:RJT103"/>
    <mergeCell ref="RGS103:RGZ103"/>
    <mergeCell ref="RHA103:RHH103"/>
    <mergeCell ref="RHI103:RHP103"/>
    <mergeCell ref="RHQ103:RHX103"/>
    <mergeCell ref="RHY103:RIF103"/>
    <mergeCell ref="RFE103:RFL103"/>
    <mergeCell ref="RFM103:RFT103"/>
    <mergeCell ref="RFU103:RGB103"/>
    <mergeCell ref="RGC103:RGJ103"/>
    <mergeCell ref="RGK103:RGR103"/>
    <mergeCell ref="RPY103:RQF103"/>
    <mergeCell ref="RQG103:RQN103"/>
    <mergeCell ref="RQO103:RQV103"/>
    <mergeCell ref="RQW103:RRD103"/>
    <mergeCell ref="RRE103:RRL103"/>
    <mergeCell ref="ROK103:ROR103"/>
    <mergeCell ref="ROS103:ROZ103"/>
    <mergeCell ref="RPA103:RPH103"/>
    <mergeCell ref="RPI103:RPP103"/>
    <mergeCell ref="RPQ103:RPX103"/>
    <mergeCell ref="RMW103:RND103"/>
    <mergeCell ref="RNE103:RNL103"/>
    <mergeCell ref="RNM103:RNT103"/>
    <mergeCell ref="RNU103:ROB103"/>
    <mergeCell ref="ROC103:ROJ103"/>
    <mergeCell ref="RLI103:RLP103"/>
    <mergeCell ref="RLQ103:RLX103"/>
    <mergeCell ref="RLY103:RMF103"/>
    <mergeCell ref="RMG103:RMN103"/>
    <mergeCell ref="RMO103:RMV103"/>
    <mergeCell ref="RWC103:RWJ103"/>
    <mergeCell ref="RWK103:RWR103"/>
    <mergeCell ref="RWS103:RWZ103"/>
    <mergeCell ref="RXA103:RXH103"/>
    <mergeCell ref="RXI103:RXP103"/>
    <mergeCell ref="RUO103:RUV103"/>
    <mergeCell ref="RUW103:RVD103"/>
    <mergeCell ref="RVE103:RVL103"/>
    <mergeCell ref="RVM103:RVT103"/>
    <mergeCell ref="RVU103:RWB103"/>
    <mergeCell ref="RTA103:RTH103"/>
    <mergeCell ref="RTI103:RTP103"/>
    <mergeCell ref="RTQ103:RTX103"/>
    <mergeCell ref="RTY103:RUF103"/>
    <mergeCell ref="RUG103:RUN103"/>
    <mergeCell ref="RRM103:RRT103"/>
    <mergeCell ref="RRU103:RSB103"/>
    <mergeCell ref="RSC103:RSJ103"/>
    <mergeCell ref="RSK103:RSR103"/>
    <mergeCell ref="RSS103:RSZ103"/>
    <mergeCell ref="SCG103:SCN103"/>
    <mergeCell ref="SCO103:SCV103"/>
    <mergeCell ref="SCW103:SDD103"/>
    <mergeCell ref="SDE103:SDL103"/>
    <mergeCell ref="SDM103:SDT103"/>
    <mergeCell ref="SAS103:SAZ103"/>
    <mergeCell ref="SBA103:SBH103"/>
    <mergeCell ref="SBI103:SBP103"/>
    <mergeCell ref="SBQ103:SBX103"/>
    <mergeCell ref="SBY103:SCF103"/>
    <mergeCell ref="RZE103:RZL103"/>
    <mergeCell ref="RZM103:RZT103"/>
    <mergeCell ref="RZU103:SAB103"/>
    <mergeCell ref="SAC103:SAJ103"/>
    <mergeCell ref="SAK103:SAR103"/>
    <mergeCell ref="RXQ103:RXX103"/>
    <mergeCell ref="RXY103:RYF103"/>
    <mergeCell ref="RYG103:RYN103"/>
    <mergeCell ref="RYO103:RYV103"/>
    <mergeCell ref="RYW103:RZD103"/>
    <mergeCell ref="SIK103:SIR103"/>
    <mergeCell ref="SIS103:SIZ103"/>
    <mergeCell ref="SJA103:SJH103"/>
    <mergeCell ref="SJI103:SJP103"/>
    <mergeCell ref="SJQ103:SJX103"/>
    <mergeCell ref="SGW103:SHD103"/>
    <mergeCell ref="SHE103:SHL103"/>
    <mergeCell ref="SHM103:SHT103"/>
    <mergeCell ref="SHU103:SIB103"/>
    <mergeCell ref="SIC103:SIJ103"/>
    <mergeCell ref="SFI103:SFP103"/>
    <mergeCell ref="SFQ103:SFX103"/>
    <mergeCell ref="SFY103:SGF103"/>
    <mergeCell ref="SGG103:SGN103"/>
    <mergeCell ref="SGO103:SGV103"/>
    <mergeCell ref="SDU103:SEB103"/>
    <mergeCell ref="SEC103:SEJ103"/>
    <mergeCell ref="SEK103:SER103"/>
    <mergeCell ref="SES103:SEZ103"/>
    <mergeCell ref="SFA103:SFH103"/>
    <mergeCell ref="SOO103:SOV103"/>
    <mergeCell ref="SOW103:SPD103"/>
    <mergeCell ref="SPE103:SPL103"/>
    <mergeCell ref="SPM103:SPT103"/>
    <mergeCell ref="SPU103:SQB103"/>
    <mergeCell ref="SNA103:SNH103"/>
    <mergeCell ref="SNI103:SNP103"/>
    <mergeCell ref="SNQ103:SNX103"/>
    <mergeCell ref="SNY103:SOF103"/>
    <mergeCell ref="SOG103:SON103"/>
    <mergeCell ref="SLM103:SLT103"/>
    <mergeCell ref="SLU103:SMB103"/>
    <mergeCell ref="SMC103:SMJ103"/>
    <mergeCell ref="SMK103:SMR103"/>
    <mergeCell ref="SMS103:SMZ103"/>
    <mergeCell ref="SJY103:SKF103"/>
    <mergeCell ref="SKG103:SKN103"/>
    <mergeCell ref="SKO103:SKV103"/>
    <mergeCell ref="SKW103:SLD103"/>
    <mergeCell ref="SLE103:SLL103"/>
    <mergeCell ref="SUS103:SUZ103"/>
    <mergeCell ref="SVA103:SVH103"/>
    <mergeCell ref="SVI103:SVP103"/>
    <mergeCell ref="SVQ103:SVX103"/>
    <mergeCell ref="SVY103:SWF103"/>
    <mergeCell ref="STE103:STL103"/>
    <mergeCell ref="STM103:STT103"/>
    <mergeCell ref="STU103:SUB103"/>
    <mergeCell ref="SUC103:SUJ103"/>
    <mergeCell ref="SUK103:SUR103"/>
    <mergeCell ref="SRQ103:SRX103"/>
    <mergeCell ref="SRY103:SSF103"/>
    <mergeCell ref="SSG103:SSN103"/>
    <mergeCell ref="SSO103:SSV103"/>
    <mergeCell ref="SSW103:STD103"/>
    <mergeCell ref="SQC103:SQJ103"/>
    <mergeCell ref="SQK103:SQR103"/>
    <mergeCell ref="SQS103:SQZ103"/>
    <mergeCell ref="SRA103:SRH103"/>
    <mergeCell ref="SRI103:SRP103"/>
    <mergeCell ref="TAW103:TBD103"/>
    <mergeCell ref="TBE103:TBL103"/>
    <mergeCell ref="TBM103:TBT103"/>
    <mergeCell ref="TBU103:TCB103"/>
    <mergeCell ref="TCC103:TCJ103"/>
    <mergeCell ref="SZI103:SZP103"/>
    <mergeCell ref="SZQ103:SZX103"/>
    <mergeCell ref="SZY103:TAF103"/>
    <mergeCell ref="TAG103:TAN103"/>
    <mergeCell ref="TAO103:TAV103"/>
    <mergeCell ref="SXU103:SYB103"/>
    <mergeCell ref="SYC103:SYJ103"/>
    <mergeCell ref="SYK103:SYR103"/>
    <mergeCell ref="SYS103:SYZ103"/>
    <mergeCell ref="SZA103:SZH103"/>
    <mergeCell ref="SWG103:SWN103"/>
    <mergeCell ref="SWO103:SWV103"/>
    <mergeCell ref="SWW103:SXD103"/>
    <mergeCell ref="SXE103:SXL103"/>
    <mergeCell ref="SXM103:SXT103"/>
    <mergeCell ref="THA103:THH103"/>
    <mergeCell ref="THI103:THP103"/>
    <mergeCell ref="THQ103:THX103"/>
    <mergeCell ref="THY103:TIF103"/>
    <mergeCell ref="TIG103:TIN103"/>
    <mergeCell ref="TFM103:TFT103"/>
    <mergeCell ref="TFU103:TGB103"/>
    <mergeCell ref="TGC103:TGJ103"/>
    <mergeCell ref="TGK103:TGR103"/>
    <mergeCell ref="TGS103:TGZ103"/>
    <mergeCell ref="TDY103:TEF103"/>
    <mergeCell ref="TEG103:TEN103"/>
    <mergeCell ref="TEO103:TEV103"/>
    <mergeCell ref="TEW103:TFD103"/>
    <mergeCell ref="TFE103:TFL103"/>
    <mergeCell ref="TCK103:TCR103"/>
    <mergeCell ref="TCS103:TCZ103"/>
    <mergeCell ref="TDA103:TDH103"/>
    <mergeCell ref="TDI103:TDP103"/>
    <mergeCell ref="TDQ103:TDX103"/>
    <mergeCell ref="TNE103:TNL103"/>
    <mergeCell ref="TNM103:TNT103"/>
    <mergeCell ref="TNU103:TOB103"/>
    <mergeCell ref="TOC103:TOJ103"/>
    <mergeCell ref="TOK103:TOR103"/>
    <mergeCell ref="TLQ103:TLX103"/>
    <mergeCell ref="TLY103:TMF103"/>
    <mergeCell ref="TMG103:TMN103"/>
    <mergeCell ref="TMO103:TMV103"/>
    <mergeCell ref="TMW103:TND103"/>
    <mergeCell ref="TKC103:TKJ103"/>
    <mergeCell ref="TKK103:TKR103"/>
    <mergeCell ref="TKS103:TKZ103"/>
    <mergeCell ref="TLA103:TLH103"/>
    <mergeCell ref="TLI103:TLP103"/>
    <mergeCell ref="TIO103:TIV103"/>
    <mergeCell ref="TIW103:TJD103"/>
    <mergeCell ref="TJE103:TJL103"/>
    <mergeCell ref="TJM103:TJT103"/>
    <mergeCell ref="TJU103:TKB103"/>
    <mergeCell ref="TTI103:TTP103"/>
    <mergeCell ref="TTQ103:TTX103"/>
    <mergeCell ref="TTY103:TUF103"/>
    <mergeCell ref="TUG103:TUN103"/>
    <mergeCell ref="TUO103:TUV103"/>
    <mergeCell ref="TRU103:TSB103"/>
    <mergeCell ref="TSC103:TSJ103"/>
    <mergeCell ref="TSK103:TSR103"/>
    <mergeCell ref="TSS103:TSZ103"/>
    <mergeCell ref="TTA103:TTH103"/>
    <mergeCell ref="TQG103:TQN103"/>
    <mergeCell ref="TQO103:TQV103"/>
    <mergeCell ref="TQW103:TRD103"/>
    <mergeCell ref="TRE103:TRL103"/>
    <mergeCell ref="TRM103:TRT103"/>
    <mergeCell ref="TOS103:TOZ103"/>
    <mergeCell ref="TPA103:TPH103"/>
    <mergeCell ref="TPI103:TPP103"/>
    <mergeCell ref="TPQ103:TPX103"/>
    <mergeCell ref="TPY103:TQF103"/>
    <mergeCell ref="TZM103:TZT103"/>
    <mergeCell ref="TZU103:UAB103"/>
    <mergeCell ref="UAC103:UAJ103"/>
    <mergeCell ref="UAK103:UAR103"/>
    <mergeCell ref="UAS103:UAZ103"/>
    <mergeCell ref="TXY103:TYF103"/>
    <mergeCell ref="TYG103:TYN103"/>
    <mergeCell ref="TYO103:TYV103"/>
    <mergeCell ref="TYW103:TZD103"/>
    <mergeCell ref="TZE103:TZL103"/>
    <mergeCell ref="TWK103:TWR103"/>
    <mergeCell ref="TWS103:TWZ103"/>
    <mergeCell ref="TXA103:TXH103"/>
    <mergeCell ref="TXI103:TXP103"/>
    <mergeCell ref="TXQ103:TXX103"/>
    <mergeCell ref="TUW103:TVD103"/>
    <mergeCell ref="TVE103:TVL103"/>
    <mergeCell ref="TVM103:TVT103"/>
    <mergeCell ref="TVU103:TWB103"/>
    <mergeCell ref="TWC103:TWJ103"/>
    <mergeCell ref="UFQ103:UFX103"/>
    <mergeCell ref="UFY103:UGF103"/>
    <mergeCell ref="UGG103:UGN103"/>
    <mergeCell ref="UGO103:UGV103"/>
    <mergeCell ref="UGW103:UHD103"/>
    <mergeCell ref="UEC103:UEJ103"/>
    <mergeCell ref="UEK103:UER103"/>
    <mergeCell ref="UES103:UEZ103"/>
    <mergeCell ref="UFA103:UFH103"/>
    <mergeCell ref="UFI103:UFP103"/>
    <mergeCell ref="UCO103:UCV103"/>
    <mergeCell ref="UCW103:UDD103"/>
    <mergeCell ref="UDE103:UDL103"/>
    <mergeCell ref="UDM103:UDT103"/>
    <mergeCell ref="UDU103:UEB103"/>
    <mergeCell ref="UBA103:UBH103"/>
    <mergeCell ref="UBI103:UBP103"/>
    <mergeCell ref="UBQ103:UBX103"/>
    <mergeCell ref="UBY103:UCF103"/>
    <mergeCell ref="UCG103:UCN103"/>
    <mergeCell ref="ULU103:UMB103"/>
    <mergeCell ref="UMC103:UMJ103"/>
    <mergeCell ref="UMK103:UMR103"/>
    <mergeCell ref="UMS103:UMZ103"/>
    <mergeCell ref="UNA103:UNH103"/>
    <mergeCell ref="UKG103:UKN103"/>
    <mergeCell ref="UKO103:UKV103"/>
    <mergeCell ref="UKW103:ULD103"/>
    <mergeCell ref="ULE103:ULL103"/>
    <mergeCell ref="ULM103:ULT103"/>
    <mergeCell ref="UIS103:UIZ103"/>
    <mergeCell ref="UJA103:UJH103"/>
    <mergeCell ref="UJI103:UJP103"/>
    <mergeCell ref="UJQ103:UJX103"/>
    <mergeCell ref="UJY103:UKF103"/>
    <mergeCell ref="UHE103:UHL103"/>
    <mergeCell ref="UHM103:UHT103"/>
    <mergeCell ref="UHU103:UIB103"/>
    <mergeCell ref="UIC103:UIJ103"/>
    <mergeCell ref="UIK103:UIR103"/>
    <mergeCell ref="URY103:USF103"/>
    <mergeCell ref="USG103:USN103"/>
    <mergeCell ref="USO103:USV103"/>
    <mergeCell ref="USW103:UTD103"/>
    <mergeCell ref="UTE103:UTL103"/>
    <mergeCell ref="UQK103:UQR103"/>
    <mergeCell ref="UQS103:UQZ103"/>
    <mergeCell ref="URA103:URH103"/>
    <mergeCell ref="URI103:URP103"/>
    <mergeCell ref="URQ103:URX103"/>
    <mergeCell ref="UOW103:UPD103"/>
    <mergeCell ref="UPE103:UPL103"/>
    <mergeCell ref="UPM103:UPT103"/>
    <mergeCell ref="UPU103:UQB103"/>
    <mergeCell ref="UQC103:UQJ103"/>
    <mergeCell ref="UNI103:UNP103"/>
    <mergeCell ref="UNQ103:UNX103"/>
    <mergeCell ref="UNY103:UOF103"/>
    <mergeCell ref="UOG103:UON103"/>
    <mergeCell ref="UOO103:UOV103"/>
    <mergeCell ref="UYC103:UYJ103"/>
    <mergeCell ref="UYK103:UYR103"/>
    <mergeCell ref="UYS103:UYZ103"/>
    <mergeCell ref="UZA103:UZH103"/>
    <mergeCell ref="UZI103:UZP103"/>
    <mergeCell ref="UWO103:UWV103"/>
    <mergeCell ref="UWW103:UXD103"/>
    <mergeCell ref="UXE103:UXL103"/>
    <mergeCell ref="UXM103:UXT103"/>
    <mergeCell ref="UXU103:UYB103"/>
    <mergeCell ref="UVA103:UVH103"/>
    <mergeCell ref="UVI103:UVP103"/>
    <mergeCell ref="UVQ103:UVX103"/>
    <mergeCell ref="UVY103:UWF103"/>
    <mergeCell ref="UWG103:UWN103"/>
    <mergeCell ref="UTM103:UTT103"/>
    <mergeCell ref="UTU103:UUB103"/>
    <mergeCell ref="UUC103:UUJ103"/>
    <mergeCell ref="UUK103:UUR103"/>
    <mergeCell ref="UUS103:UUZ103"/>
    <mergeCell ref="VEG103:VEN103"/>
    <mergeCell ref="VEO103:VEV103"/>
    <mergeCell ref="VEW103:VFD103"/>
    <mergeCell ref="VFE103:VFL103"/>
    <mergeCell ref="VFM103:VFT103"/>
    <mergeCell ref="VCS103:VCZ103"/>
    <mergeCell ref="VDA103:VDH103"/>
    <mergeCell ref="VDI103:VDP103"/>
    <mergeCell ref="VDQ103:VDX103"/>
    <mergeCell ref="VDY103:VEF103"/>
    <mergeCell ref="VBE103:VBL103"/>
    <mergeCell ref="VBM103:VBT103"/>
    <mergeCell ref="VBU103:VCB103"/>
    <mergeCell ref="VCC103:VCJ103"/>
    <mergeCell ref="VCK103:VCR103"/>
    <mergeCell ref="UZQ103:UZX103"/>
    <mergeCell ref="UZY103:VAF103"/>
    <mergeCell ref="VAG103:VAN103"/>
    <mergeCell ref="VAO103:VAV103"/>
    <mergeCell ref="VAW103:VBD103"/>
    <mergeCell ref="VKK103:VKR103"/>
    <mergeCell ref="VKS103:VKZ103"/>
    <mergeCell ref="VLA103:VLH103"/>
    <mergeCell ref="VLI103:VLP103"/>
    <mergeCell ref="VLQ103:VLX103"/>
    <mergeCell ref="VIW103:VJD103"/>
    <mergeCell ref="VJE103:VJL103"/>
    <mergeCell ref="VJM103:VJT103"/>
    <mergeCell ref="VJU103:VKB103"/>
    <mergeCell ref="VKC103:VKJ103"/>
    <mergeCell ref="VHI103:VHP103"/>
    <mergeCell ref="VHQ103:VHX103"/>
    <mergeCell ref="VHY103:VIF103"/>
    <mergeCell ref="VIG103:VIN103"/>
    <mergeCell ref="VIO103:VIV103"/>
    <mergeCell ref="VFU103:VGB103"/>
    <mergeCell ref="VGC103:VGJ103"/>
    <mergeCell ref="VGK103:VGR103"/>
    <mergeCell ref="VGS103:VGZ103"/>
    <mergeCell ref="VHA103:VHH103"/>
    <mergeCell ref="VQO103:VQV103"/>
    <mergeCell ref="VQW103:VRD103"/>
    <mergeCell ref="VRE103:VRL103"/>
    <mergeCell ref="VRM103:VRT103"/>
    <mergeCell ref="VRU103:VSB103"/>
    <mergeCell ref="VPA103:VPH103"/>
    <mergeCell ref="VPI103:VPP103"/>
    <mergeCell ref="VPQ103:VPX103"/>
    <mergeCell ref="VPY103:VQF103"/>
    <mergeCell ref="VQG103:VQN103"/>
    <mergeCell ref="VNM103:VNT103"/>
    <mergeCell ref="VNU103:VOB103"/>
    <mergeCell ref="VOC103:VOJ103"/>
    <mergeCell ref="VOK103:VOR103"/>
    <mergeCell ref="VOS103:VOZ103"/>
    <mergeCell ref="VLY103:VMF103"/>
    <mergeCell ref="VMG103:VMN103"/>
    <mergeCell ref="VMO103:VMV103"/>
    <mergeCell ref="VMW103:VND103"/>
    <mergeCell ref="VNE103:VNL103"/>
    <mergeCell ref="VWS103:VWZ103"/>
    <mergeCell ref="VXA103:VXH103"/>
    <mergeCell ref="VXI103:VXP103"/>
    <mergeCell ref="VXQ103:VXX103"/>
    <mergeCell ref="VXY103:VYF103"/>
    <mergeCell ref="VVE103:VVL103"/>
    <mergeCell ref="VVM103:VVT103"/>
    <mergeCell ref="VVU103:VWB103"/>
    <mergeCell ref="VWC103:VWJ103"/>
    <mergeCell ref="VWK103:VWR103"/>
    <mergeCell ref="VTQ103:VTX103"/>
    <mergeCell ref="VTY103:VUF103"/>
    <mergeCell ref="VUG103:VUN103"/>
    <mergeCell ref="VUO103:VUV103"/>
    <mergeCell ref="VUW103:VVD103"/>
    <mergeCell ref="VSC103:VSJ103"/>
    <mergeCell ref="VSK103:VSR103"/>
    <mergeCell ref="VSS103:VSZ103"/>
    <mergeCell ref="VTA103:VTH103"/>
    <mergeCell ref="VTI103:VTP103"/>
    <mergeCell ref="WCW103:WDD103"/>
    <mergeCell ref="WDE103:WDL103"/>
    <mergeCell ref="WDM103:WDT103"/>
    <mergeCell ref="WDU103:WEB103"/>
    <mergeCell ref="WEC103:WEJ103"/>
    <mergeCell ref="WBI103:WBP103"/>
    <mergeCell ref="WBQ103:WBX103"/>
    <mergeCell ref="WBY103:WCF103"/>
    <mergeCell ref="WCG103:WCN103"/>
    <mergeCell ref="WCO103:WCV103"/>
    <mergeCell ref="VZU103:WAB103"/>
    <mergeCell ref="WAC103:WAJ103"/>
    <mergeCell ref="WAK103:WAR103"/>
    <mergeCell ref="WAS103:WAZ103"/>
    <mergeCell ref="WBA103:WBH103"/>
    <mergeCell ref="VYG103:VYN103"/>
    <mergeCell ref="VYO103:VYV103"/>
    <mergeCell ref="VYW103:VZD103"/>
    <mergeCell ref="VZE103:VZL103"/>
    <mergeCell ref="VZM103:VZT103"/>
    <mergeCell ref="WJA103:WJH103"/>
    <mergeCell ref="WJI103:WJP103"/>
    <mergeCell ref="WJQ103:WJX103"/>
    <mergeCell ref="WJY103:WKF103"/>
    <mergeCell ref="WKG103:WKN103"/>
    <mergeCell ref="WHM103:WHT103"/>
    <mergeCell ref="WHU103:WIB103"/>
    <mergeCell ref="WIC103:WIJ103"/>
    <mergeCell ref="WIK103:WIR103"/>
    <mergeCell ref="WIS103:WIZ103"/>
    <mergeCell ref="WFY103:WGF103"/>
    <mergeCell ref="WGG103:WGN103"/>
    <mergeCell ref="WGO103:WGV103"/>
    <mergeCell ref="WGW103:WHD103"/>
    <mergeCell ref="WHE103:WHL103"/>
    <mergeCell ref="WEK103:WER103"/>
    <mergeCell ref="WES103:WEZ103"/>
    <mergeCell ref="WFA103:WFH103"/>
    <mergeCell ref="WFI103:WFP103"/>
    <mergeCell ref="WFQ103:WFX103"/>
    <mergeCell ref="WPE103:WPL103"/>
    <mergeCell ref="WPM103:WPT103"/>
    <mergeCell ref="WPU103:WQB103"/>
    <mergeCell ref="WQC103:WQJ103"/>
    <mergeCell ref="WQK103:WQR103"/>
    <mergeCell ref="WNQ103:WNX103"/>
    <mergeCell ref="WNY103:WOF103"/>
    <mergeCell ref="WOG103:WON103"/>
    <mergeCell ref="WOO103:WOV103"/>
    <mergeCell ref="WOW103:WPD103"/>
    <mergeCell ref="WMC103:WMJ103"/>
    <mergeCell ref="WMK103:WMR103"/>
    <mergeCell ref="WMS103:WMZ103"/>
    <mergeCell ref="WNA103:WNH103"/>
    <mergeCell ref="WNI103:WNP103"/>
    <mergeCell ref="WKO103:WKV103"/>
    <mergeCell ref="WKW103:WLD103"/>
    <mergeCell ref="WLE103:WLL103"/>
    <mergeCell ref="WLM103:WLT103"/>
    <mergeCell ref="WLU103:WMB103"/>
    <mergeCell ref="WWG103:WWN103"/>
    <mergeCell ref="WWO103:WWV103"/>
    <mergeCell ref="WTU103:WUB103"/>
    <mergeCell ref="WUC103:WUJ103"/>
    <mergeCell ref="WUK103:WUR103"/>
    <mergeCell ref="WUS103:WUZ103"/>
    <mergeCell ref="WVA103:WVH103"/>
    <mergeCell ref="WSG103:WSN103"/>
    <mergeCell ref="WSO103:WSV103"/>
    <mergeCell ref="WSW103:WTD103"/>
    <mergeCell ref="WTE103:WTL103"/>
    <mergeCell ref="WTM103:WTT103"/>
    <mergeCell ref="WQS103:WQZ103"/>
    <mergeCell ref="WRA103:WRH103"/>
    <mergeCell ref="WRI103:WRP103"/>
    <mergeCell ref="WRQ103:WRX103"/>
    <mergeCell ref="WRY103:WSF103"/>
    <mergeCell ref="XEO103:XEV103"/>
    <mergeCell ref="XEW103:XFD103"/>
    <mergeCell ref="A17:H17"/>
    <mergeCell ref="A18:H18"/>
    <mergeCell ref="XDA103:XDH103"/>
    <mergeCell ref="XDI103:XDP103"/>
    <mergeCell ref="XDQ103:XDX103"/>
    <mergeCell ref="XDY103:XEF103"/>
    <mergeCell ref="XEG103:XEN103"/>
    <mergeCell ref="XBM103:XBT103"/>
    <mergeCell ref="XBU103:XCB103"/>
    <mergeCell ref="XCC103:XCJ103"/>
    <mergeCell ref="XCK103:XCR103"/>
    <mergeCell ref="XCS103:XCZ103"/>
    <mergeCell ref="WZY103:XAF103"/>
    <mergeCell ref="XAG103:XAN103"/>
    <mergeCell ref="XAO103:XAV103"/>
    <mergeCell ref="XAW103:XBD103"/>
    <mergeCell ref="XBE103:XBL103"/>
    <mergeCell ref="WYK103:WYR103"/>
    <mergeCell ref="WYS103:WYZ103"/>
    <mergeCell ref="WZA103:WZH103"/>
    <mergeCell ref="WZI103:WZP103"/>
    <mergeCell ref="WZQ103:WZX103"/>
    <mergeCell ref="WWW103:WXD103"/>
    <mergeCell ref="WXE103:WXL103"/>
    <mergeCell ref="WXM103:WXT103"/>
    <mergeCell ref="WXU103:WYB103"/>
    <mergeCell ref="WYC103:WYJ103"/>
    <mergeCell ref="WVI103:WVP103"/>
    <mergeCell ref="WVQ103:WVX103"/>
    <mergeCell ref="WVY103:WWF103"/>
  </mergeCells>
  <dataValidations count="1">
    <dataValidation type="list" allowBlank="1" showInputMessage="1" showErrorMessage="1" sqref="A3" xr:uid="{3A5473DA-4A41-492A-A62B-13225410DE96}">
      <formula1>"Tai, Adfywio"</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253D0-4DE0-45B9-AA17-D5302D59969A}">
  <sheetPr>
    <pageSetUpPr fitToPage="1"/>
  </sheetPr>
  <dimension ref="A1:H349"/>
  <sheetViews>
    <sheetView topLeftCell="A72" zoomScale="55" zoomScaleNormal="55" workbookViewId="0">
      <selection activeCell="A72" sqref="A72:XFD72"/>
    </sheetView>
  </sheetViews>
  <sheetFormatPr defaultColWidth="0" defaultRowHeight="13.8" zeroHeight="1" x14ac:dyDescent="0.3"/>
  <cols>
    <col min="1" max="1" width="20.44140625" style="96" customWidth="1"/>
    <col min="2" max="2" width="42.44140625" style="96" customWidth="1"/>
    <col min="3" max="3" width="20.21875" style="96" customWidth="1"/>
    <col min="4" max="4" width="17.109375" style="96" customWidth="1"/>
    <col min="5" max="5" width="20.44140625" style="96" customWidth="1"/>
    <col min="6" max="6" width="42.44140625" style="96" customWidth="1"/>
    <col min="7" max="7" width="96.21875" style="96" customWidth="1"/>
    <col min="8" max="8" width="0" style="96" hidden="1" customWidth="1"/>
    <col min="9" max="16384" width="10.77734375" style="96" hidden="1"/>
  </cols>
  <sheetData>
    <row r="1" spans="1:7" x14ac:dyDescent="0.3">
      <c r="A1" s="241" t="s">
        <v>503</v>
      </c>
      <c r="B1" s="242"/>
      <c r="C1" s="242"/>
      <c r="D1" s="242"/>
      <c r="E1" s="242"/>
      <c r="F1" s="242"/>
      <c r="G1" s="242"/>
    </row>
    <row r="2" spans="1:7" ht="60.6" customHeight="1" x14ac:dyDescent="0.3">
      <c r="A2" s="243" t="s">
        <v>1348</v>
      </c>
      <c r="B2" s="244"/>
      <c r="C2" s="244"/>
      <c r="D2" s="244"/>
      <c r="E2" s="244"/>
      <c r="F2" s="244"/>
      <c r="G2" s="244"/>
    </row>
    <row r="3" spans="1:7" x14ac:dyDescent="0.3"/>
    <row r="4" spans="1:7" ht="41.4" x14ac:dyDescent="0.3">
      <c r="A4" s="99" t="s">
        <v>317</v>
      </c>
      <c r="B4" s="99" t="s">
        <v>5</v>
      </c>
      <c r="C4" s="99" t="s">
        <v>174</v>
      </c>
      <c r="D4" s="99" t="s">
        <v>318</v>
      </c>
      <c r="E4" s="99" t="s">
        <v>9</v>
      </c>
      <c r="F4" s="99" t="s">
        <v>319</v>
      </c>
      <c r="G4" s="99" t="s">
        <v>11</v>
      </c>
    </row>
    <row r="5" spans="1:7" ht="55.2" x14ac:dyDescent="0.3">
      <c r="A5" s="98" t="s">
        <v>504</v>
      </c>
      <c r="B5" s="98" t="s">
        <v>422</v>
      </c>
      <c r="C5" s="100">
        <v>5.5</v>
      </c>
      <c r="D5" s="101">
        <v>2017</v>
      </c>
      <c r="E5" s="101">
        <v>2027</v>
      </c>
      <c r="F5" s="98" t="s">
        <v>505</v>
      </c>
      <c r="G5" s="98" t="s">
        <v>506</v>
      </c>
    </row>
    <row r="6" spans="1:7" ht="41.4" x14ac:dyDescent="0.3">
      <c r="A6" s="98" t="s">
        <v>504</v>
      </c>
      <c r="B6" s="98" t="s">
        <v>507</v>
      </c>
      <c r="C6" s="94">
        <v>50.8</v>
      </c>
      <c r="D6" s="80">
        <v>2020</v>
      </c>
      <c r="E6" s="80">
        <v>2026</v>
      </c>
      <c r="F6" s="95" t="s">
        <v>508</v>
      </c>
      <c r="G6" s="98" t="s">
        <v>509</v>
      </c>
    </row>
    <row r="7" spans="1:7" ht="27.6" x14ac:dyDescent="0.3">
      <c r="A7" s="102" t="s">
        <v>504</v>
      </c>
      <c r="B7" s="102" t="s">
        <v>510</v>
      </c>
      <c r="C7" s="103">
        <v>12.7</v>
      </c>
      <c r="D7" s="104">
        <v>2022</v>
      </c>
      <c r="E7" s="104">
        <v>2025</v>
      </c>
      <c r="F7" s="102" t="s">
        <v>511</v>
      </c>
      <c r="G7" s="102" t="s">
        <v>512</v>
      </c>
    </row>
    <row r="8" spans="1:7" ht="27.6" x14ac:dyDescent="0.3">
      <c r="A8" s="102" t="s">
        <v>504</v>
      </c>
      <c r="B8" s="102" t="s">
        <v>513</v>
      </c>
      <c r="C8" s="103">
        <v>2.21</v>
      </c>
      <c r="D8" s="104">
        <v>2025</v>
      </c>
      <c r="E8" s="104" t="s">
        <v>514</v>
      </c>
      <c r="F8" s="102" t="s">
        <v>515</v>
      </c>
      <c r="G8" s="102" t="s">
        <v>516</v>
      </c>
    </row>
    <row r="9" spans="1:7" ht="27.6" x14ac:dyDescent="0.3">
      <c r="A9" s="102" t="s">
        <v>504</v>
      </c>
      <c r="B9" s="102" t="s">
        <v>517</v>
      </c>
      <c r="C9" s="103">
        <v>3.2</v>
      </c>
      <c r="D9" s="104">
        <v>2026</v>
      </c>
      <c r="E9" s="104" t="s">
        <v>518</v>
      </c>
      <c r="F9" s="102" t="s">
        <v>519</v>
      </c>
      <c r="G9" s="102" t="s">
        <v>520</v>
      </c>
    </row>
    <row r="10" spans="1:7" ht="27.6" x14ac:dyDescent="0.3">
      <c r="A10" s="102" t="s">
        <v>504</v>
      </c>
      <c r="B10" s="102" t="s">
        <v>521</v>
      </c>
      <c r="C10" s="103">
        <v>2.4</v>
      </c>
      <c r="D10" s="104">
        <v>2025</v>
      </c>
      <c r="E10" s="104" t="s">
        <v>522</v>
      </c>
      <c r="F10" s="102" t="s">
        <v>523</v>
      </c>
      <c r="G10" s="102" t="s">
        <v>524</v>
      </c>
    </row>
    <row r="11" spans="1:7" ht="27.6" x14ac:dyDescent="0.3">
      <c r="A11" s="102" t="s">
        <v>504</v>
      </c>
      <c r="B11" s="102" t="s">
        <v>525</v>
      </c>
      <c r="C11" s="103">
        <v>2.6</v>
      </c>
      <c r="D11" s="104">
        <v>2025</v>
      </c>
      <c r="E11" s="104" t="s">
        <v>522</v>
      </c>
      <c r="F11" s="102" t="s">
        <v>523</v>
      </c>
      <c r="G11" s="102" t="s">
        <v>526</v>
      </c>
    </row>
    <row r="12" spans="1:7" ht="55.2" x14ac:dyDescent="0.3">
      <c r="A12" s="102" t="s">
        <v>504</v>
      </c>
      <c r="B12" s="102" t="s">
        <v>321</v>
      </c>
      <c r="C12" s="103">
        <v>4.75</v>
      </c>
      <c r="D12" s="104">
        <v>2025</v>
      </c>
      <c r="E12" s="104" t="s">
        <v>518</v>
      </c>
      <c r="F12" s="102"/>
      <c r="G12" s="102" t="s">
        <v>527</v>
      </c>
    </row>
    <row r="13" spans="1:7" ht="41.4" x14ac:dyDescent="0.3">
      <c r="A13" s="99" t="s">
        <v>317</v>
      </c>
      <c r="B13" s="99" t="s">
        <v>5</v>
      </c>
      <c r="C13" s="99" t="s">
        <v>174</v>
      </c>
      <c r="D13" s="99" t="s">
        <v>318</v>
      </c>
      <c r="E13" s="99" t="s">
        <v>9</v>
      </c>
      <c r="F13" s="99" t="s">
        <v>319</v>
      </c>
      <c r="G13" s="99" t="s">
        <v>11</v>
      </c>
    </row>
    <row r="14" spans="1:7" ht="27.6" x14ac:dyDescent="0.3">
      <c r="A14" s="105" t="s">
        <v>528</v>
      </c>
      <c r="B14" s="105" t="s">
        <v>529</v>
      </c>
      <c r="C14" s="106">
        <v>121.34</v>
      </c>
      <c r="D14" s="106">
        <v>2021</v>
      </c>
      <c r="E14" s="106">
        <v>2028</v>
      </c>
      <c r="F14" s="113" t="s">
        <v>530</v>
      </c>
      <c r="G14" s="105" t="s">
        <v>531</v>
      </c>
    </row>
    <row r="15" spans="1:7" x14ac:dyDescent="0.3">
      <c r="A15" s="105" t="s">
        <v>528</v>
      </c>
      <c r="B15" s="105" t="s">
        <v>532</v>
      </c>
      <c r="C15" s="107">
        <v>3.4</v>
      </c>
      <c r="D15" s="106">
        <v>2023</v>
      </c>
      <c r="E15" s="106">
        <v>2027</v>
      </c>
      <c r="F15" s="113" t="s">
        <v>533</v>
      </c>
      <c r="G15" s="105" t="s">
        <v>534</v>
      </c>
    </row>
    <row r="16" spans="1:7" x14ac:dyDescent="0.3">
      <c r="A16" s="105" t="s">
        <v>528</v>
      </c>
      <c r="B16" s="105" t="s">
        <v>535</v>
      </c>
      <c r="C16" s="107">
        <v>2.6</v>
      </c>
      <c r="D16" s="106">
        <v>2023</v>
      </c>
      <c r="E16" s="106">
        <v>2026</v>
      </c>
      <c r="F16" s="113" t="s">
        <v>536</v>
      </c>
      <c r="G16" s="105" t="s">
        <v>537</v>
      </c>
    </row>
    <row r="17" spans="1:7" ht="82.8" x14ac:dyDescent="0.3">
      <c r="A17" s="108" t="s">
        <v>528</v>
      </c>
      <c r="B17" s="109" t="s">
        <v>422</v>
      </c>
      <c r="C17" s="107">
        <v>11.33</v>
      </c>
      <c r="D17" s="110">
        <v>2018</v>
      </c>
      <c r="E17" s="110">
        <v>2031</v>
      </c>
      <c r="F17" s="113" t="s">
        <v>538</v>
      </c>
      <c r="G17" s="109" t="s">
        <v>539</v>
      </c>
    </row>
    <row r="18" spans="1:7" x14ac:dyDescent="0.3">
      <c r="A18" s="108" t="s">
        <v>528</v>
      </c>
      <c r="B18" s="108" t="s">
        <v>540</v>
      </c>
      <c r="C18" s="111">
        <v>3.7</v>
      </c>
      <c r="D18" s="106">
        <v>2023</v>
      </c>
      <c r="E18" s="106">
        <v>2026</v>
      </c>
      <c r="F18" s="201" t="s">
        <v>541</v>
      </c>
      <c r="G18" s="113" t="s">
        <v>542</v>
      </c>
    </row>
    <row r="19" spans="1:7" x14ac:dyDescent="0.3">
      <c r="A19" s="105" t="s">
        <v>528</v>
      </c>
      <c r="B19" s="105" t="s">
        <v>543</v>
      </c>
      <c r="C19" s="107">
        <f>2</f>
        <v>2</v>
      </c>
      <c r="D19" s="106">
        <v>2024</v>
      </c>
      <c r="E19" s="106">
        <v>2026</v>
      </c>
      <c r="F19" s="113" t="s">
        <v>544</v>
      </c>
      <c r="G19" s="105" t="s">
        <v>545</v>
      </c>
    </row>
    <row r="20" spans="1:7" ht="27.6" x14ac:dyDescent="0.3">
      <c r="A20" s="105" t="s">
        <v>528</v>
      </c>
      <c r="B20" s="105" t="s">
        <v>546</v>
      </c>
      <c r="C20" s="107">
        <v>4.8499999999999996</v>
      </c>
      <c r="D20" s="106">
        <v>2025</v>
      </c>
      <c r="E20" s="106">
        <v>2027</v>
      </c>
      <c r="F20" s="113" t="s">
        <v>547</v>
      </c>
      <c r="G20" s="105" t="s">
        <v>545</v>
      </c>
    </row>
    <row r="21" spans="1:7" x14ac:dyDescent="0.3">
      <c r="A21" s="105" t="s">
        <v>528</v>
      </c>
      <c r="B21" s="105" t="s">
        <v>548</v>
      </c>
      <c r="C21" s="107">
        <v>4.3</v>
      </c>
      <c r="D21" s="106">
        <v>2021</v>
      </c>
      <c r="E21" s="106">
        <v>2026</v>
      </c>
      <c r="F21" s="113" t="s">
        <v>549</v>
      </c>
      <c r="G21" s="105" t="s">
        <v>550</v>
      </c>
    </row>
    <row r="22" spans="1:7" x14ac:dyDescent="0.3">
      <c r="A22" s="108" t="s">
        <v>528</v>
      </c>
      <c r="B22" s="109" t="s">
        <v>551</v>
      </c>
      <c r="C22" s="114">
        <v>3.25</v>
      </c>
      <c r="D22" s="110">
        <v>2020</v>
      </c>
      <c r="E22" s="110">
        <v>2026</v>
      </c>
      <c r="F22" s="201" t="s">
        <v>552</v>
      </c>
      <c r="G22" s="109" t="s">
        <v>553</v>
      </c>
    </row>
    <row r="23" spans="1:7" ht="27.6" x14ac:dyDescent="0.3">
      <c r="A23" s="105" t="s">
        <v>528</v>
      </c>
      <c r="B23" s="105" t="s">
        <v>554</v>
      </c>
      <c r="C23" s="107">
        <v>3.5</v>
      </c>
      <c r="D23" s="106">
        <v>2023</v>
      </c>
      <c r="E23" s="106">
        <v>2026</v>
      </c>
      <c r="F23" s="113" t="s">
        <v>555</v>
      </c>
      <c r="G23" s="105" t="s">
        <v>556</v>
      </c>
    </row>
    <row r="24" spans="1:7" x14ac:dyDescent="0.3">
      <c r="A24" s="108" t="s">
        <v>528</v>
      </c>
      <c r="B24" s="109" t="s">
        <v>557</v>
      </c>
      <c r="C24" s="111">
        <v>3.5</v>
      </c>
      <c r="D24" s="110">
        <v>2023</v>
      </c>
      <c r="E24" s="110">
        <v>2026</v>
      </c>
      <c r="F24" s="113" t="s">
        <v>558</v>
      </c>
      <c r="G24" s="109" t="s">
        <v>559</v>
      </c>
    </row>
    <row r="25" spans="1:7" ht="27.6" x14ac:dyDescent="0.3">
      <c r="A25" s="105" t="s">
        <v>528</v>
      </c>
      <c r="B25" s="105" t="s">
        <v>560</v>
      </c>
      <c r="C25" s="106">
        <v>6.73</v>
      </c>
      <c r="D25" s="106">
        <v>2023</v>
      </c>
      <c r="E25" s="106">
        <v>2026</v>
      </c>
      <c r="F25" s="113" t="s">
        <v>561</v>
      </c>
      <c r="G25" s="105" t="s">
        <v>562</v>
      </c>
    </row>
    <row r="26" spans="1:7" ht="41.4" x14ac:dyDescent="0.3">
      <c r="A26" s="108" t="s">
        <v>528</v>
      </c>
      <c r="B26" s="113" t="s">
        <v>563</v>
      </c>
      <c r="C26" s="107">
        <v>25.37</v>
      </c>
      <c r="D26" s="106">
        <v>2023</v>
      </c>
      <c r="E26" s="106">
        <v>2028</v>
      </c>
      <c r="F26" s="113" t="s">
        <v>564</v>
      </c>
      <c r="G26" s="113" t="s">
        <v>565</v>
      </c>
    </row>
    <row r="27" spans="1:7" ht="27.6" x14ac:dyDescent="0.3">
      <c r="A27" s="108" t="s">
        <v>528</v>
      </c>
      <c r="B27" s="105" t="s">
        <v>566</v>
      </c>
      <c r="C27" s="107">
        <v>3</v>
      </c>
      <c r="D27" s="106">
        <v>2025</v>
      </c>
      <c r="E27" s="106">
        <v>2027</v>
      </c>
      <c r="F27" s="113" t="s">
        <v>567</v>
      </c>
      <c r="G27" s="105" t="s">
        <v>568</v>
      </c>
    </row>
    <row r="28" spans="1:7" x14ac:dyDescent="0.25">
      <c r="A28" s="108" t="s">
        <v>528</v>
      </c>
      <c r="B28" s="108" t="s">
        <v>569</v>
      </c>
      <c r="C28" s="112">
        <v>9.11</v>
      </c>
      <c r="D28" s="115">
        <v>2024</v>
      </c>
      <c r="E28" s="115">
        <v>2028</v>
      </c>
      <c r="F28" s="201" t="s">
        <v>570</v>
      </c>
      <c r="G28" s="108" t="s">
        <v>571</v>
      </c>
    </row>
    <row r="29" spans="1:7" ht="51" customHeight="1" x14ac:dyDescent="0.3">
      <c r="A29" s="116" t="s">
        <v>317</v>
      </c>
      <c r="B29" s="117" t="s">
        <v>5</v>
      </c>
      <c r="C29" s="117" t="s">
        <v>572</v>
      </c>
      <c r="D29" s="118" t="s">
        <v>8</v>
      </c>
      <c r="E29" s="116" t="s">
        <v>9</v>
      </c>
      <c r="F29" s="119" t="s">
        <v>319</v>
      </c>
      <c r="G29" s="117" t="s">
        <v>11</v>
      </c>
    </row>
    <row r="30" spans="1:7" ht="27.6" x14ac:dyDescent="0.3">
      <c r="A30" s="17" t="s">
        <v>573</v>
      </c>
      <c r="B30" s="29" t="s">
        <v>574</v>
      </c>
      <c r="C30" s="55">
        <v>103.21</v>
      </c>
      <c r="D30" s="54">
        <v>2023</v>
      </c>
      <c r="E30" s="54" t="s">
        <v>192</v>
      </c>
      <c r="F30" s="120" t="s">
        <v>575</v>
      </c>
      <c r="G30" s="17" t="s">
        <v>576</v>
      </c>
    </row>
    <row r="31" spans="1:7" ht="27.6" x14ac:dyDescent="0.3">
      <c r="A31" s="17" t="s">
        <v>573</v>
      </c>
      <c r="B31" s="29" t="s">
        <v>577</v>
      </c>
      <c r="C31" s="55">
        <v>159.29</v>
      </c>
      <c r="D31" s="54">
        <v>2023</v>
      </c>
      <c r="E31" s="54">
        <v>2030</v>
      </c>
      <c r="F31" s="120" t="s">
        <v>578</v>
      </c>
      <c r="G31" s="17" t="s">
        <v>579</v>
      </c>
    </row>
    <row r="32" spans="1:7" ht="27.6" x14ac:dyDescent="0.3">
      <c r="A32" s="121" t="s">
        <v>580</v>
      </c>
      <c r="B32" s="122" t="s">
        <v>581</v>
      </c>
      <c r="C32" s="55">
        <f>2.6+6.76+3</f>
        <v>12.36</v>
      </c>
      <c r="D32" s="123" t="s">
        <v>582</v>
      </c>
      <c r="E32" s="123" t="s">
        <v>583</v>
      </c>
      <c r="F32" s="124" t="s">
        <v>1349</v>
      </c>
      <c r="G32" s="125" t="s">
        <v>584</v>
      </c>
    </row>
    <row r="33" spans="1:7" ht="27.6" x14ac:dyDescent="0.3">
      <c r="A33" s="121" t="s">
        <v>573</v>
      </c>
      <c r="B33" s="122" t="s">
        <v>585</v>
      </c>
      <c r="C33" s="55">
        <f>15.27+3.87+0.19</f>
        <v>19.330000000000002</v>
      </c>
      <c r="D33" s="123" t="s">
        <v>582</v>
      </c>
      <c r="E33" s="123" t="s">
        <v>583</v>
      </c>
      <c r="F33" s="124" t="s">
        <v>1349</v>
      </c>
      <c r="G33" s="125" t="s">
        <v>586</v>
      </c>
    </row>
    <row r="34" spans="1:7" ht="27.6" x14ac:dyDescent="0.3">
      <c r="A34" s="121" t="s">
        <v>580</v>
      </c>
      <c r="B34" s="122" t="s">
        <v>587</v>
      </c>
      <c r="C34" s="55">
        <v>6.35</v>
      </c>
      <c r="D34" s="123" t="s">
        <v>588</v>
      </c>
      <c r="E34" s="123" t="s">
        <v>589</v>
      </c>
      <c r="F34" s="124" t="s">
        <v>1349</v>
      </c>
      <c r="G34" s="17" t="s">
        <v>590</v>
      </c>
    </row>
    <row r="35" spans="1:7" ht="27.6" x14ac:dyDescent="0.3">
      <c r="A35" s="121" t="s">
        <v>580</v>
      </c>
      <c r="B35" s="121" t="s">
        <v>591</v>
      </c>
      <c r="C35" s="80">
        <v>4.53</v>
      </c>
      <c r="D35" s="126">
        <v>2024</v>
      </c>
      <c r="E35" s="126">
        <v>2027</v>
      </c>
      <c r="F35" s="121" t="s">
        <v>592</v>
      </c>
      <c r="G35" s="121" t="s">
        <v>593</v>
      </c>
    </row>
    <row r="36" spans="1:7" ht="27.6" x14ac:dyDescent="0.3">
      <c r="A36" s="127" t="s">
        <v>573</v>
      </c>
      <c r="B36" s="125" t="s">
        <v>594</v>
      </c>
      <c r="C36" s="101">
        <f>12.45+5.37+3.65</f>
        <v>21.47</v>
      </c>
      <c r="D36" s="123" t="s">
        <v>582</v>
      </c>
      <c r="E36" s="128" t="s">
        <v>388</v>
      </c>
      <c r="F36" s="124" t="s">
        <v>1349</v>
      </c>
      <c r="G36" s="125" t="s">
        <v>595</v>
      </c>
    </row>
    <row r="37" spans="1:7" ht="27.6" x14ac:dyDescent="0.3">
      <c r="A37" s="127" t="s">
        <v>580</v>
      </c>
      <c r="B37" s="125" t="s">
        <v>596</v>
      </c>
      <c r="C37" s="101">
        <v>28.45</v>
      </c>
      <c r="D37" s="129">
        <v>2023</v>
      </c>
      <c r="E37" s="129">
        <v>2027</v>
      </c>
      <c r="F37" s="124" t="s">
        <v>597</v>
      </c>
      <c r="G37" s="125" t="s">
        <v>598</v>
      </c>
    </row>
    <row r="38" spans="1:7" x14ac:dyDescent="0.3">
      <c r="A38" s="121" t="s">
        <v>580</v>
      </c>
      <c r="B38" s="121" t="s">
        <v>599</v>
      </c>
      <c r="C38" s="101">
        <v>2.7</v>
      </c>
      <c r="D38" s="54">
        <v>2025</v>
      </c>
      <c r="E38" s="54">
        <v>2026</v>
      </c>
      <c r="F38" s="121" t="s">
        <v>592</v>
      </c>
      <c r="G38" s="121" t="s">
        <v>600</v>
      </c>
    </row>
    <row r="39" spans="1:7" ht="27.6" x14ac:dyDescent="0.3">
      <c r="A39" s="121" t="s">
        <v>580</v>
      </c>
      <c r="B39" s="121" t="s">
        <v>601</v>
      </c>
      <c r="C39" s="101">
        <v>4.4000000000000004</v>
      </c>
      <c r="D39" s="54">
        <v>2026</v>
      </c>
      <c r="E39" s="54">
        <v>2026</v>
      </c>
      <c r="F39" s="121" t="s">
        <v>602</v>
      </c>
      <c r="G39" s="121"/>
    </row>
    <row r="40" spans="1:7" ht="27.6" x14ac:dyDescent="0.3">
      <c r="A40" s="121" t="s">
        <v>580</v>
      </c>
      <c r="B40" s="121" t="s">
        <v>603</v>
      </c>
      <c r="C40" s="101">
        <f>25.14+24.78+3.3</f>
        <v>53.22</v>
      </c>
      <c r="D40" s="54">
        <v>2025</v>
      </c>
      <c r="E40" s="54">
        <v>2028</v>
      </c>
      <c r="F40" s="121" t="s">
        <v>604</v>
      </c>
      <c r="G40" s="121" t="s">
        <v>605</v>
      </c>
    </row>
    <row r="41" spans="1:7" ht="41.4" x14ac:dyDescent="0.3">
      <c r="A41" s="99" t="s">
        <v>317</v>
      </c>
      <c r="B41" s="99" t="s">
        <v>5</v>
      </c>
      <c r="C41" s="99" t="s">
        <v>174</v>
      </c>
      <c r="D41" s="99" t="s">
        <v>318</v>
      </c>
      <c r="E41" s="99" t="s">
        <v>9</v>
      </c>
      <c r="F41" s="99" t="s">
        <v>319</v>
      </c>
      <c r="G41" s="99" t="s">
        <v>11</v>
      </c>
    </row>
    <row r="42" spans="1:7" ht="41.4" x14ac:dyDescent="0.3">
      <c r="A42" s="98" t="s">
        <v>606</v>
      </c>
      <c r="B42" s="98" t="s">
        <v>607</v>
      </c>
      <c r="C42" s="100">
        <v>26.3</v>
      </c>
      <c r="D42" s="101" t="s">
        <v>192</v>
      </c>
      <c r="E42" s="101" t="s">
        <v>192</v>
      </c>
      <c r="F42" s="98" t="s">
        <v>608</v>
      </c>
      <c r="G42" s="98" t="s">
        <v>609</v>
      </c>
    </row>
    <row r="43" spans="1:7" x14ac:dyDescent="0.3">
      <c r="A43" s="98" t="s">
        <v>606</v>
      </c>
      <c r="B43" s="98" t="s">
        <v>610</v>
      </c>
      <c r="C43" s="100">
        <v>4.0999999999999996</v>
      </c>
      <c r="D43" s="101" t="s">
        <v>192</v>
      </c>
      <c r="E43" s="101" t="s">
        <v>192</v>
      </c>
      <c r="F43" s="98" t="s">
        <v>611</v>
      </c>
      <c r="G43" s="98" t="s">
        <v>612</v>
      </c>
    </row>
    <row r="44" spans="1:7" ht="27.6" x14ac:dyDescent="0.3">
      <c r="A44" s="98" t="s">
        <v>606</v>
      </c>
      <c r="B44" s="98" t="s">
        <v>613</v>
      </c>
      <c r="C44" s="100">
        <v>25</v>
      </c>
      <c r="D44" s="101" t="s">
        <v>192</v>
      </c>
      <c r="E44" s="101" t="s">
        <v>192</v>
      </c>
      <c r="F44" s="98" t="s">
        <v>614</v>
      </c>
      <c r="G44" s="98" t="s">
        <v>615</v>
      </c>
    </row>
    <row r="45" spans="1:7" ht="41.4" x14ac:dyDescent="0.3">
      <c r="A45" s="98" t="s">
        <v>606</v>
      </c>
      <c r="B45" s="98" t="s">
        <v>616</v>
      </c>
      <c r="C45" s="100">
        <v>25.3</v>
      </c>
      <c r="D45" s="101" t="s">
        <v>192</v>
      </c>
      <c r="E45" s="101" t="s">
        <v>192</v>
      </c>
      <c r="F45" s="98" t="s">
        <v>617</v>
      </c>
      <c r="G45" s="98" t="s">
        <v>618</v>
      </c>
    </row>
    <row r="46" spans="1:7" ht="27.6" x14ac:dyDescent="0.3">
      <c r="A46" s="98" t="s">
        <v>606</v>
      </c>
      <c r="B46" s="98" t="s">
        <v>619</v>
      </c>
      <c r="C46" s="100">
        <v>3.3</v>
      </c>
      <c r="D46" s="101" t="s">
        <v>192</v>
      </c>
      <c r="E46" s="101" t="s">
        <v>192</v>
      </c>
      <c r="F46" s="98" t="s">
        <v>620</v>
      </c>
      <c r="G46" s="98" t="s">
        <v>621</v>
      </c>
    </row>
    <row r="47" spans="1:7" ht="27.6" x14ac:dyDescent="0.3">
      <c r="A47" s="98" t="s">
        <v>606</v>
      </c>
      <c r="B47" s="98" t="s">
        <v>622</v>
      </c>
      <c r="C47" s="100">
        <v>6</v>
      </c>
      <c r="D47" s="101" t="s">
        <v>192</v>
      </c>
      <c r="E47" s="101" t="s">
        <v>192</v>
      </c>
      <c r="F47" s="98" t="s">
        <v>623</v>
      </c>
      <c r="G47" s="98" t="s">
        <v>624</v>
      </c>
    </row>
    <row r="48" spans="1:7" ht="82.8" x14ac:dyDescent="0.3">
      <c r="A48" s="98" t="s">
        <v>606</v>
      </c>
      <c r="B48" s="98" t="s">
        <v>625</v>
      </c>
      <c r="C48" s="100">
        <v>51.9</v>
      </c>
      <c r="D48" s="101" t="s">
        <v>192</v>
      </c>
      <c r="E48" s="101" t="s">
        <v>192</v>
      </c>
      <c r="F48" s="98" t="s">
        <v>626</v>
      </c>
      <c r="G48" s="98" t="s">
        <v>627</v>
      </c>
    </row>
    <row r="49" spans="1:7" ht="27.6" x14ac:dyDescent="0.3">
      <c r="A49" s="98" t="s">
        <v>606</v>
      </c>
      <c r="B49" s="98" t="s">
        <v>628</v>
      </c>
      <c r="C49" s="100">
        <v>10.3</v>
      </c>
      <c r="D49" s="101" t="s">
        <v>192</v>
      </c>
      <c r="E49" s="101" t="s">
        <v>192</v>
      </c>
      <c r="F49" s="98" t="s">
        <v>629</v>
      </c>
      <c r="G49" s="98" t="s">
        <v>630</v>
      </c>
    </row>
    <row r="50" spans="1:7" ht="27.6" x14ac:dyDescent="0.3">
      <c r="A50" s="98" t="s">
        <v>606</v>
      </c>
      <c r="B50" s="98" t="s">
        <v>631</v>
      </c>
      <c r="C50" s="100">
        <v>3</v>
      </c>
      <c r="D50" s="101" t="s">
        <v>192</v>
      </c>
      <c r="E50" s="101" t="s">
        <v>192</v>
      </c>
      <c r="F50" s="98" t="s">
        <v>632</v>
      </c>
      <c r="G50" s="98" t="s">
        <v>633</v>
      </c>
    </row>
    <row r="51" spans="1:7" ht="41.4" x14ac:dyDescent="0.3">
      <c r="A51" s="98" t="s">
        <v>606</v>
      </c>
      <c r="B51" s="98" t="s">
        <v>634</v>
      </c>
      <c r="C51" s="100">
        <v>172.8</v>
      </c>
      <c r="D51" s="101" t="s">
        <v>192</v>
      </c>
      <c r="E51" s="101" t="s">
        <v>192</v>
      </c>
      <c r="F51" s="98" t="s">
        <v>635</v>
      </c>
      <c r="G51" s="98" t="s">
        <v>636</v>
      </c>
    </row>
    <row r="52" spans="1:7" ht="41.4" x14ac:dyDescent="0.3">
      <c r="A52" s="98" t="s">
        <v>606</v>
      </c>
      <c r="B52" s="98" t="s">
        <v>637</v>
      </c>
      <c r="C52" s="100">
        <v>38</v>
      </c>
      <c r="D52" s="101" t="s">
        <v>192</v>
      </c>
      <c r="E52" s="101">
        <v>2025</v>
      </c>
      <c r="F52" s="98" t="s">
        <v>638</v>
      </c>
      <c r="G52" s="98" t="s">
        <v>639</v>
      </c>
    </row>
    <row r="53" spans="1:7" ht="41.4" x14ac:dyDescent="0.3">
      <c r="A53" s="98" t="s">
        <v>606</v>
      </c>
      <c r="B53" s="98" t="s">
        <v>640</v>
      </c>
      <c r="C53" s="100">
        <v>2.2000000000000002</v>
      </c>
      <c r="D53" s="101" t="s">
        <v>192</v>
      </c>
      <c r="E53" s="101">
        <v>2028</v>
      </c>
      <c r="F53" s="98" t="s">
        <v>641</v>
      </c>
      <c r="G53" s="98" t="s">
        <v>642</v>
      </c>
    </row>
    <row r="54" spans="1:7" ht="41.4" x14ac:dyDescent="0.3">
      <c r="A54" s="98" t="s">
        <v>606</v>
      </c>
      <c r="B54" s="98" t="s">
        <v>643</v>
      </c>
      <c r="C54" s="100">
        <v>3.3</v>
      </c>
      <c r="D54" s="101">
        <v>2027</v>
      </c>
      <c r="E54" s="101" t="s">
        <v>192</v>
      </c>
      <c r="F54" s="98" t="s">
        <v>620</v>
      </c>
      <c r="G54" s="98" t="s">
        <v>644</v>
      </c>
    </row>
    <row r="55" spans="1:7" ht="27.6" x14ac:dyDescent="0.3">
      <c r="A55" s="98" t="s">
        <v>606</v>
      </c>
      <c r="B55" s="98" t="s">
        <v>645</v>
      </c>
      <c r="C55" s="100">
        <v>193.3</v>
      </c>
      <c r="D55" s="101" t="s">
        <v>192</v>
      </c>
      <c r="E55" s="101">
        <v>2027</v>
      </c>
      <c r="F55" s="98" t="s">
        <v>646</v>
      </c>
      <c r="G55" s="98" t="s">
        <v>647</v>
      </c>
    </row>
    <row r="56" spans="1:7" ht="41.4" x14ac:dyDescent="0.3">
      <c r="A56" s="98" t="s">
        <v>606</v>
      </c>
      <c r="B56" s="98" t="s">
        <v>648</v>
      </c>
      <c r="C56" s="100">
        <v>1.5</v>
      </c>
      <c r="D56" s="101">
        <v>2024</v>
      </c>
      <c r="E56" s="101">
        <v>2027</v>
      </c>
      <c r="F56" s="98" t="s">
        <v>649</v>
      </c>
      <c r="G56" s="98" t="s">
        <v>650</v>
      </c>
    </row>
    <row r="57" spans="1:7" ht="27.6" x14ac:dyDescent="0.3">
      <c r="A57" s="98" t="s">
        <v>606</v>
      </c>
      <c r="B57" s="98" t="s">
        <v>651</v>
      </c>
      <c r="C57" s="100">
        <v>14.5</v>
      </c>
      <c r="D57" s="101" t="s">
        <v>192</v>
      </c>
      <c r="E57" s="101">
        <v>2028</v>
      </c>
      <c r="F57" s="98" t="s">
        <v>652</v>
      </c>
      <c r="G57" s="98" t="s">
        <v>653</v>
      </c>
    </row>
    <row r="58" spans="1:7" ht="27.6" x14ac:dyDescent="0.3">
      <c r="A58" s="98" t="s">
        <v>606</v>
      </c>
      <c r="B58" s="98" t="s">
        <v>654</v>
      </c>
      <c r="C58" s="100">
        <v>4.3</v>
      </c>
      <c r="D58" s="101" t="s">
        <v>192</v>
      </c>
      <c r="E58" s="101">
        <v>2027</v>
      </c>
      <c r="F58" s="98" t="s">
        <v>655</v>
      </c>
      <c r="G58" s="98" t="s">
        <v>656</v>
      </c>
    </row>
    <row r="59" spans="1:7" ht="27.6" x14ac:dyDescent="0.3">
      <c r="A59" s="98" t="s">
        <v>606</v>
      </c>
      <c r="B59" s="98" t="s">
        <v>422</v>
      </c>
      <c r="C59" s="100">
        <v>13.2</v>
      </c>
      <c r="D59" s="101">
        <v>2023</v>
      </c>
      <c r="E59" s="101" t="s">
        <v>192</v>
      </c>
      <c r="F59" s="98" t="s">
        <v>657</v>
      </c>
      <c r="G59" s="95" t="s">
        <v>658</v>
      </c>
    </row>
    <row r="60" spans="1:7" x14ac:dyDescent="0.3">
      <c r="A60" s="98" t="s">
        <v>606</v>
      </c>
      <c r="B60" s="98" t="s">
        <v>659</v>
      </c>
      <c r="C60" s="100">
        <v>5.2</v>
      </c>
      <c r="D60" s="101" t="s">
        <v>192</v>
      </c>
      <c r="E60" s="101">
        <v>2029</v>
      </c>
      <c r="F60" s="98" t="s">
        <v>660</v>
      </c>
      <c r="G60" s="98" t="s">
        <v>661</v>
      </c>
    </row>
    <row r="61" spans="1:7" x14ac:dyDescent="0.3">
      <c r="A61" s="98" t="s">
        <v>606</v>
      </c>
      <c r="B61" s="98" t="s">
        <v>662</v>
      </c>
      <c r="C61" s="100">
        <v>4.2</v>
      </c>
      <c r="D61" s="101" t="s">
        <v>192</v>
      </c>
      <c r="E61" s="101">
        <v>2025</v>
      </c>
      <c r="F61" s="98" t="s">
        <v>663</v>
      </c>
      <c r="G61" s="98" t="s">
        <v>664</v>
      </c>
    </row>
    <row r="62" spans="1:7" ht="27.6" x14ac:dyDescent="0.3">
      <c r="A62" s="98" t="s">
        <v>606</v>
      </c>
      <c r="B62" s="98" t="s">
        <v>665</v>
      </c>
      <c r="C62" s="100">
        <v>80.3</v>
      </c>
      <c r="D62" s="101">
        <v>2025</v>
      </c>
      <c r="E62" s="101">
        <v>2028</v>
      </c>
      <c r="F62" s="98" t="s">
        <v>666</v>
      </c>
      <c r="G62" s="98" t="s">
        <v>667</v>
      </c>
    </row>
    <row r="63" spans="1:7" ht="27.6" x14ac:dyDescent="0.3">
      <c r="A63" s="98" t="s">
        <v>606</v>
      </c>
      <c r="B63" s="98" t="s">
        <v>668</v>
      </c>
      <c r="C63" s="100">
        <v>2</v>
      </c>
      <c r="D63" s="101">
        <v>2026</v>
      </c>
      <c r="E63" s="101">
        <v>2027</v>
      </c>
      <c r="F63" s="98" t="s">
        <v>669</v>
      </c>
      <c r="G63" s="98" t="s">
        <v>670</v>
      </c>
    </row>
    <row r="64" spans="1:7" ht="27.6" x14ac:dyDescent="0.3">
      <c r="A64" s="98" t="s">
        <v>606</v>
      </c>
      <c r="B64" s="98" t="s">
        <v>671</v>
      </c>
      <c r="C64" s="100">
        <v>19.100000000000001</v>
      </c>
      <c r="D64" s="101">
        <v>2024</v>
      </c>
      <c r="E64" s="101">
        <v>2027</v>
      </c>
      <c r="F64" s="98" t="s">
        <v>672</v>
      </c>
      <c r="G64" s="98" t="s">
        <v>673</v>
      </c>
    </row>
    <row r="65" spans="1:7" ht="41.4" x14ac:dyDescent="0.3">
      <c r="A65" s="98" t="s">
        <v>606</v>
      </c>
      <c r="B65" s="98" t="s">
        <v>674</v>
      </c>
      <c r="C65" s="100">
        <v>694.4</v>
      </c>
      <c r="D65" s="101" t="s">
        <v>192</v>
      </c>
      <c r="E65" s="101" t="s">
        <v>192</v>
      </c>
      <c r="F65" s="98" t="s">
        <v>675</v>
      </c>
      <c r="G65" s="98" t="s">
        <v>676</v>
      </c>
    </row>
    <row r="66" spans="1:7" ht="55.2" x14ac:dyDescent="0.25">
      <c r="A66" s="98" t="s">
        <v>606</v>
      </c>
      <c r="B66" s="98" t="s">
        <v>677</v>
      </c>
      <c r="C66" s="100">
        <v>5.3</v>
      </c>
      <c r="D66" s="101" t="s">
        <v>192</v>
      </c>
      <c r="E66" s="101">
        <v>2027</v>
      </c>
      <c r="F66" s="130" t="s">
        <v>678</v>
      </c>
      <c r="G66" s="98" t="s">
        <v>679</v>
      </c>
    </row>
    <row r="67" spans="1:7" ht="27.6" x14ac:dyDescent="0.3">
      <c r="A67" s="98" t="s">
        <v>606</v>
      </c>
      <c r="B67" s="98" t="s">
        <v>680</v>
      </c>
      <c r="C67" s="100">
        <v>95</v>
      </c>
      <c r="D67" s="101">
        <v>2024</v>
      </c>
      <c r="E67" s="101">
        <v>2028</v>
      </c>
      <c r="F67" s="98" t="s">
        <v>681</v>
      </c>
      <c r="G67" s="98" t="s">
        <v>682</v>
      </c>
    </row>
    <row r="68" spans="1:7" ht="27.6" x14ac:dyDescent="0.3">
      <c r="A68" s="98" t="s">
        <v>606</v>
      </c>
      <c r="B68" s="98" t="s">
        <v>683</v>
      </c>
      <c r="C68" s="100">
        <v>7.2</v>
      </c>
      <c r="D68" s="101">
        <v>2026</v>
      </c>
      <c r="E68" s="101">
        <v>2027</v>
      </c>
      <c r="F68" s="98" t="s">
        <v>684</v>
      </c>
      <c r="G68" s="98" t="s">
        <v>685</v>
      </c>
    </row>
    <row r="69" spans="1:7" ht="27.6" x14ac:dyDescent="0.3">
      <c r="A69" s="98" t="s">
        <v>606</v>
      </c>
      <c r="B69" s="98" t="s">
        <v>686</v>
      </c>
      <c r="C69" s="100">
        <v>2.8</v>
      </c>
      <c r="D69" s="101">
        <v>2023</v>
      </c>
      <c r="E69" s="101">
        <v>2028</v>
      </c>
      <c r="F69" s="98" t="s">
        <v>687</v>
      </c>
      <c r="G69" s="98" t="s">
        <v>688</v>
      </c>
    </row>
    <row r="70" spans="1:7" ht="41.4" x14ac:dyDescent="0.3">
      <c r="A70" s="98" t="s">
        <v>606</v>
      </c>
      <c r="B70" s="98" t="s">
        <v>689</v>
      </c>
      <c r="C70" s="131">
        <v>20</v>
      </c>
      <c r="D70" s="101">
        <v>2026</v>
      </c>
      <c r="E70" s="101">
        <v>2029</v>
      </c>
      <c r="F70" s="98" t="s">
        <v>690</v>
      </c>
      <c r="G70" s="98" t="s">
        <v>691</v>
      </c>
    </row>
    <row r="71" spans="1:7" ht="27.6" x14ac:dyDescent="0.3">
      <c r="A71" s="98" t="s">
        <v>606</v>
      </c>
      <c r="B71" s="98" t="s">
        <v>692</v>
      </c>
      <c r="C71" s="131">
        <v>4.8</v>
      </c>
      <c r="D71" s="101">
        <v>2023</v>
      </c>
      <c r="E71" s="101">
        <v>2028</v>
      </c>
      <c r="F71" s="98" t="s">
        <v>693</v>
      </c>
      <c r="G71" s="95" t="s">
        <v>694</v>
      </c>
    </row>
    <row r="72" spans="1:7" ht="41.4" x14ac:dyDescent="0.3">
      <c r="A72" s="207" t="s">
        <v>317</v>
      </c>
      <c r="B72" s="207" t="s">
        <v>5</v>
      </c>
      <c r="C72" s="207" t="s">
        <v>174</v>
      </c>
      <c r="D72" s="207" t="s">
        <v>318</v>
      </c>
      <c r="E72" s="207" t="s">
        <v>9</v>
      </c>
      <c r="F72" s="207" t="s">
        <v>319</v>
      </c>
      <c r="G72" s="207" t="s">
        <v>11</v>
      </c>
    </row>
    <row r="73" spans="1:7" ht="27.6" x14ac:dyDescent="0.3">
      <c r="A73" s="132" t="s">
        <v>320</v>
      </c>
      <c r="B73" s="133" t="s">
        <v>321</v>
      </c>
      <c r="C73" s="104">
        <v>12.5</v>
      </c>
      <c r="D73" s="104">
        <v>2025</v>
      </c>
      <c r="E73" s="104">
        <v>2030</v>
      </c>
      <c r="F73" s="134" t="s">
        <v>322</v>
      </c>
      <c r="G73" s="134" t="s">
        <v>323</v>
      </c>
    </row>
    <row r="74" spans="1:7" x14ac:dyDescent="0.3">
      <c r="A74" s="132" t="s">
        <v>320</v>
      </c>
      <c r="B74" s="133" t="s">
        <v>324</v>
      </c>
      <c r="C74" s="104">
        <v>1.5</v>
      </c>
      <c r="D74" s="104">
        <v>2024</v>
      </c>
      <c r="E74" s="104">
        <v>2027</v>
      </c>
      <c r="F74" s="134" t="s">
        <v>325</v>
      </c>
      <c r="G74" s="134" t="s">
        <v>326</v>
      </c>
    </row>
    <row r="75" spans="1:7" ht="27.6" x14ac:dyDescent="0.3">
      <c r="A75" s="132" t="s">
        <v>320</v>
      </c>
      <c r="B75" s="133" t="s">
        <v>327</v>
      </c>
      <c r="C75" s="104">
        <v>19.600000000000001</v>
      </c>
      <c r="D75" s="104">
        <v>2025</v>
      </c>
      <c r="E75" s="104">
        <v>2027</v>
      </c>
      <c r="F75" s="134" t="s">
        <v>328</v>
      </c>
      <c r="G75" s="134" t="s">
        <v>329</v>
      </c>
    </row>
    <row r="76" spans="1:7" x14ac:dyDescent="0.3">
      <c r="A76" s="132" t="s">
        <v>320</v>
      </c>
      <c r="B76" s="133" t="s">
        <v>330</v>
      </c>
      <c r="C76" s="104">
        <v>2</v>
      </c>
      <c r="D76" s="104">
        <v>2025</v>
      </c>
      <c r="E76" s="104">
        <v>2027</v>
      </c>
      <c r="F76" s="134" t="s">
        <v>331</v>
      </c>
      <c r="G76" s="134" t="s">
        <v>332</v>
      </c>
    </row>
    <row r="77" spans="1:7" ht="41.4" x14ac:dyDescent="0.3">
      <c r="A77" s="132" t="s">
        <v>320</v>
      </c>
      <c r="B77" s="134" t="s">
        <v>333</v>
      </c>
      <c r="C77" s="104">
        <v>7.5</v>
      </c>
      <c r="D77" s="104">
        <v>2025</v>
      </c>
      <c r="E77" s="104">
        <v>2030</v>
      </c>
      <c r="F77" s="134" t="s">
        <v>334</v>
      </c>
      <c r="G77" s="134" t="s">
        <v>335</v>
      </c>
    </row>
    <row r="78" spans="1:7" x14ac:dyDescent="0.3">
      <c r="A78" s="132" t="s">
        <v>320</v>
      </c>
      <c r="B78" s="134" t="s">
        <v>336</v>
      </c>
      <c r="C78" s="103">
        <v>2</v>
      </c>
      <c r="D78" s="104">
        <v>2025</v>
      </c>
      <c r="E78" s="104">
        <v>2030</v>
      </c>
      <c r="F78" s="134" t="s">
        <v>337</v>
      </c>
      <c r="G78" s="134" t="s">
        <v>338</v>
      </c>
    </row>
    <row r="79" spans="1:7" ht="27.6" x14ac:dyDescent="0.3">
      <c r="A79" s="132" t="s">
        <v>320</v>
      </c>
      <c r="B79" s="132" t="s">
        <v>339</v>
      </c>
      <c r="C79" s="103">
        <v>3.5</v>
      </c>
      <c r="D79" s="104">
        <v>2025</v>
      </c>
      <c r="E79" s="104">
        <v>2030</v>
      </c>
      <c r="F79" s="134" t="s">
        <v>340</v>
      </c>
      <c r="G79" s="134" t="s">
        <v>341</v>
      </c>
    </row>
    <row r="80" spans="1:7" ht="27.6" x14ac:dyDescent="0.3">
      <c r="A80" s="132" t="s">
        <v>320</v>
      </c>
      <c r="B80" s="132" t="s">
        <v>342</v>
      </c>
      <c r="C80" s="103">
        <v>23.9</v>
      </c>
      <c r="D80" s="104">
        <v>2025</v>
      </c>
      <c r="E80" s="104">
        <v>2026</v>
      </c>
      <c r="F80" s="134" t="s">
        <v>343</v>
      </c>
      <c r="G80" s="134" t="s">
        <v>344</v>
      </c>
    </row>
    <row r="81" spans="1:7" x14ac:dyDescent="0.3">
      <c r="A81" s="132" t="s">
        <v>320</v>
      </c>
      <c r="B81" s="134" t="s">
        <v>345</v>
      </c>
      <c r="C81" s="104">
        <v>1</v>
      </c>
      <c r="D81" s="104">
        <v>2025</v>
      </c>
      <c r="E81" s="104">
        <v>2026</v>
      </c>
      <c r="F81" s="134" t="s">
        <v>346</v>
      </c>
      <c r="G81" s="135" t="s">
        <v>347</v>
      </c>
    </row>
    <row r="82" spans="1:7" x14ac:dyDescent="0.3">
      <c r="A82" s="132" t="s">
        <v>320</v>
      </c>
      <c r="B82" s="134" t="s">
        <v>348</v>
      </c>
      <c r="C82" s="104">
        <v>14.8</v>
      </c>
      <c r="D82" s="104">
        <v>2025</v>
      </c>
      <c r="E82" s="104">
        <v>2030</v>
      </c>
      <c r="F82" s="134" t="s">
        <v>349</v>
      </c>
      <c r="G82" s="134" t="s">
        <v>350</v>
      </c>
    </row>
    <row r="83" spans="1:7" x14ac:dyDescent="0.3">
      <c r="A83" s="132" t="s">
        <v>320</v>
      </c>
      <c r="B83" s="134" t="s">
        <v>351</v>
      </c>
      <c r="C83" s="104">
        <v>1</v>
      </c>
      <c r="D83" s="104">
        <v>2025</v>
      </c>
      <c r="E83" s="104">
        <v>2027</v>
      </c>
      <c r="F83" s="134" t="s">
        <v>352</v>
      </c>
      <c r="G83" s="134" t="s">
        <v>353</v>
      </c>
    </row>
    <row r="84" spans="1:7" ht="27.6" x14ac:dyDescent="0.3">
      <c r="A84" s="132" t="s">
        <v>320</v>
      </c>
      <c r="B84" s="134" t="s">
        <v>354</v>
      </c>
      <c r="C84" s="104">
        <v>2.5</v>
      </c>
      <c r="D84" s="104">
        <v>2025</v>
      </c>
      <c r="E84" s="104">
        <v>2030</v>
      </c>
      <c r="F84" s="134" t="s">
        <v>355</v>
      </c>
      <c r="G84" s="134" t="s">
        <v>356</v>
      </c>
    </row>
    <row r="85" spans="1:7" x14ac:dyDescent="0.3">
      <c r="A85" s="132" t="s">
        <v>320</v>
      </c>
      <c r="B85" s="134" t="s">
        <v>357</v>
      </c>
      <c r="C85" s="104">
        <v>15.6</v>
      </c>
      <c r="D85" s="104">
        <v>2024</v>
      </c>
      <c r="E85" s="104">
        <v>2027</v>
      </c>
      <c r="F85" s="134" t="s">
        <v>358</v>
      </c>
      <c r="G85" s="134" t="s">
        <v>359</v>
      </c>
    </row>
    <row r="86" spans="1:7" ht="27.6" x14ac:dyDescent="0.3">
      <c r="A86" s="132" t="s">
        <v>320</v>
      </c>
      <c r="B86" s="134" t="s">
        <v>360</v>
      </c>
      <c r="C86" s="103">
        <f>31.6+31.5</f>
        <v>63.1</v>
      </c>
      <c r="D86" s="104">
        <v>2025</v>
      </c>
      <c r="E86" s="104">
        <v>2030</v>
      </c>
      <c r="F86" s="134" t="s">
        <v>361</v>
      </c>
      <c r="G86" s="134" t="s">
        <v>362</v>
      </c>
    </row>
    <row r="87" spans="1:7" x14ac:dyDescent="0.3">
      <c r="A87" s="132" t="s">
        <v>320</v>
      </c>
      <c r="B87" s="134" t="s">
        <v>363</v>
      </c>
      <c r="C87" s="103">
        <v>2</v>
      </c>
      <c r="D87" s="104">
        <v>2025</v>
      </c>
      <c r="E87" s="104">
        <v>2027</v>
      </c>
      <c r="F87" s="134" t="s">
        <v>331</v>
      </c>
      <c r="G87" s="134" t="s">
        <v>364</v>
      </c>
    </row>
    <row r="88" spans="1:7" ht="27.6" x14ac:dyDescent="0.3">
      <c r="A88" s="132" t="s">
        <v>320</v>
      </c>
      <c r="B88" s="134" t="s">
        <v>365</v>
      </c>
      <c r="C88" s="103">
        <v>5</v>
      </c>
      <c r="D88" s="104">
        <v>2025</v>
      </c>
      <c r="E88" s="104">
        <v>2030</v>
      </c>
      <c r="F88" s="134" t="s">
        <v>366</v>
      </c>
      <c r="G88" s="134" t="s">
        <v>367</v>
      </c>
    </row>
    <row r="89" spans="1:7" ht="27.6" x14ac:dyDescent="0.3">
      <c r="A89" s="132" t="s">
        <v>320</v>
      </c>
      <c r="B89" s="134" t="s">
        <v>368</v>
      </c>
      <c r="C89" s="103">
        <v>8</v>
      </c>
      <c r="D89" s="104">
        <v>2026</v>
      </c>
      <c r="E89" s="104">
        <v>2030</v>
      </c>
      <c r="F89" s="134" t="s">
        <v>369</v>
      </c>
      <c r="G89" s="134" t="s">
        <v>370</v>
      </c>
    </row>
    <row r="90" spans="1:7" x14ac:dyDescent="0.3">
      <c r="A90" s="132" t="s">
        <v>320</v>
      </c>
      <c r="B90" s="134" t="s">
        <v>371</v>
      </c>
      <c r="C90" s="103">
        <v>1</v>
      </c>
      <c r="D90" s="104">
        <v>2023</v>
      </c>
      <c r="E90" s="104">
        <v>2028</v>
      </c>
      <c r="F90" s="134" t="s">
        <v>372</v>
      </c>
      <c r="G90" s="134" t="s">
        <v>373</v>
      </c>
    </row>
    <row r="91" spans="1:7" x14ac:dyDescent="0.3">
      <c r="A91" s="132" t="s">
        <v>320</v>
      </c>
      <c r="B91" s="134" t="s">
        <v>374</v>
      </c>
      <c r="C91" s="103">
        <v>15.3</v>
      </c>
      <c r="D91" s="104">
        <v>2025</v>
      </c>
      <c r="E91" s="104">
        <v>2028</v>
      </c>
      <c r="F91" s="134" t="s">
        <v>375</v>
      </c>
      <c r="G91" s="134" t="s">
        <v>376</v>
      </c>
    </row>
    <row r="92" spans="1:7" ht="41.4" x14ac:dyDescent="0.3">
      <c r="A92" s="99" t="s">
        <v>317</v>
      </c>
      <c r="B92" s="99" t="s">
        <v>5</v>
      </c>
      <c r="C92" s="99" t="s">
        <v>174</v>
      </c>
      <c r="D92" s="99" t="s">
        <v>318</v>
      </c>
      <c r="E92" s="99" t="s">
        <v>9</v>
      </c>
      <c r="F92" s="99" t="s">
        <v>319</v>
      </c>
      <c r="G92" s="99" t="s">
        <v>11</v>
      </c>
    </row>
    <row r="93" spans="1:7" ht="41.4" x14ac:dyDescent="0.3">
      <c r="A93" s="98" t="s">
        <v>377</v>
      </c>
      <c r="B93" s="98" t="s">
        <v>378</v>
      </c>
      <c r="C93" s="100">
        <v>2.1</v>
      </c>
      <c r="D93" s="101">
        <v>2023</v>
      </c>
      <c r="E93" s="101" t="s">
        <v>192</v>
      </c>
      <c r="F93" s="98" t="s">
        <v>379</v>
      </c>
      <c r="G93" s="98" t="s">
        <v>380</v>
      </c>
    </row>
    <row r="94" spans="1:7" ht="41.4" x14ac:dyDescent="0.3">
      <c r="A94" s="98" t="s">
        <v>377</v>
      </c>
      <c r="B94" s="98" t="s">
        <v>381</v>
      </c>
      <c r="C94" s="100">
        <v>4.5999999999999996</v>
      </c>
      <c r="D94" s="101">
        <v>2025</v>
      </c>
      <c r="E94" s="101">
        <v>2027</v>
      </c>
      <c r="F94" s="98" t="s">
        <v>382</v>
      </c>
      <c r="G94" s="98" t="s">
        <v>383</v>
      </c>
    </row>
    <row r="95" spans="1:7" ht="41.4" x14ac:dyDescent="0.3">
      <c r="A95" s="98" t="s">
        <v>377</v>
      </c>
      <c r="B95" s="98" t="s">
        <v>384</v>
      </c>
      <c r="C95" s="100">
        <v>25</v>
      </c>
      <c r="D95" s="101">
        <v>2028</v>
      </c>
      <c r="E95" s="101">
        <v>2030</v>
      </c>
      <c r="F95" s="98" t="s">
        <v>385</v>
      </c>
      <c r="G95" s="98" t="s">
        <v>386</v>
      </c>
    </row>
    <row r="96" spans="1:7" ht="96.6" x14ac:dyDescent="0.3">
      <c r="A96" s="98" t="s">
        <v>377</v>
      </c>
      <c r="B96" s="98" t="s">
        <v>387</v>
      </c>
      <c r="C96" s="100">
        <v>10.97</v>
      </c>
      <c r="D96" s="101" t="s">
        <v>388</v>
      </c>
      <c r="E96" s="101" t="s">
        <v>388</v>
      </c>
      <c r="F96" s="98" t="s">
        <v>389</v>
      </c>
      <c r="G96" s="98" t="s">
        <v>390</v>
      </c>
    </row>
    <row r="97" spans="1:7" ht="41.4" x14ac:dyDescent="0.3">
      <c r="A97" s="98" t="s">
        <v>377</v>
      </c>
      <c r="B97" s="98" t="s">
        <v>391</v>
      </c>
      <c r="C97" s="100">
        <v>6.7</v>
      </c>
      <c r="D97" s="101">
        <v>2011</v>
      </c>
      <c r="E97" s="101">
        <v>2029</v>
      </c>
      <c r="F97" s="98" t="s">
        <v>392</v>
      </c>
      <c r="G97" s="98" t="s">
        <v>393</v>
      </c>
    </row>
    <row r="98" spans="1:7" ht="69" x14ac:dyDescent="0.3">
      <c r="A98" s="98" t="s">
        <v>377</v>
      </c>
      <c r="B98" s="98" t="s">
        <v>394</v>
      </c>
      <c r="C98" s="100" t="s">
        <v>388</v>
      </c>
      <c r="D98" s="101">
        <v>2025</v>
      </c>
      <c r="E98" s="101" t="s">
        <v>388</v>
      </c>
      <c r="F98" s="98" t="s">
        <v>395</v>
      </c>
      <c r="G98" s="98" t="s">
        <v>396</v>
      </c>
    </row>
    <row r="99" spans="1:7" ht="96.6" x14ac:dyDescent="0.3">
      <c r="A99" s="98" t="s">
        <v>377</v>
      </c>
      <c r="B99" s="98" t="s">
        <v>397</v>
      </c>
      <c r="C99" s="100">
        <v>13</v>
      </c>
      <c r="D99" s="101">
        <v>2013</v>
      </c>
      <c r="E99" s="101" t="s">
        <v>192</v>
      </c>
      <c r="F99" s="98" t="s">
        <v>398</v>
      </c>
      <c r="G99" s="98" t="s">
        <v>399</v>
      </c>
    </row>
    <row r="100" spans="1:7" ht="27.6" x14ac:dyDescent="0.3">
      <c r="A100" s="98" t="s">
        <v>377</v>
      </c>
      <c r="B100" s="98" t="s">
        <v>400</v>
      </c>
      <c r="C100" s="100">
        <v>7.5</v>
      </c>
      <c r="D100" s="101">
        <v>2026</v>
      </c>
      <c r="E100" s="101">
        <v>2027</v>
      </c>
      <c r="F100" s="98" t="s">
        <v>401</v>
      </c>
      <c r="G100" s="98" t="s">
        <v>402</v>
      </c>
    </row>
    <row r="101" spans="1:7" ht="193.2" x14ac:dyDescent="0.3">
      <c r="A101" s="98" t="s">
        <v>377</v>
      </c>
      <c r="B101" s="98" t="s">
        <v>403</v>
      </c>
      <c r="C101" s="101">
        <v>10.8</v>
      </c>
      <c r="D101" s="101">
        <v>2022</v>
      </c>
      <c r="E101" s="101">
        <v>2026</v>
      </c>
      <c r="F101" s="98" t="s">
        <v>404</v>
      </c>
      <c r="G101" s="98" t="s">
        <v>405</v>
      </c>
    </row>
    <row r="102" spans="1:7" ht="96.6" x14ac:dyDescent="0.3">
      <c r="A102" s="98" t="s">
        <v>377</v>
      </c>
      <c r="B102" s="98" t="s">
        <v>406</v>
      </c>
      <c r="C102" s="100">
        <v>3.6</v>
      </c>
      <c r="D102" s="101">
        <v>2025</v>
      </c>
      <c r="E102" s="101">
        <v>2027</v>
      </c>
      <c r="F102" s="98" t="s">
        <v>401</v>
      </c>
      <c r="G102" s="98" t="s">
        <v>407</v>
      </c>
    </row>
    <row r="103" spans="1:7" ht="165.6" x14ac:dyDescent="0.3">
      <c r="A103" s="98" t="s">
        <v>377</v>
      </c>
      <c r="B103" s="98" t="s">
        <v>408</v>
      </c>
      <c r="C103" s="100">
        <v>3.85</v>
      </c>
      <c r="D103" s="101">
        <v>2025</v>
      </c>
      <c r="E103" s="101">
        <v>2026</v>
      </c>
      <c r="F103" s="98" t="s">
        <v>404</v>
      </c>
      <c r="G103" s="98" t="s">
        <v>1339</v>
      </c>
    </row>
    <row r="104" spans="1:7" ht="41.4" x14ac:dyDescent="0.3">
      <c r="A104" s="209" t="s">
        <v>317</v>
      </c>
      <c r="B104" s="209" t="s">
        <v>5</v>
      </c>
      <c r="C104" s="209" t="s">
        <v>174</v>
      </c>
      <c r="D104" s="209" t="s">
        <v>318</v>
      </c>
      <c r="E104" s="209" t="s">
        <v>9</v>
      </c>
      <c r="F104" s="209" t="s">
        <v>319</v>
      </c>
      <c r="G104" s="209" t="s">
        <v>11</v>
      </c>
    </row>
    <row r="105" spans="1:7" x14ac:dyDescent="0.3">
      <c r="A105" s="38" t="s">
        <v>695</v>
      </c>
      <c r="B105" s="38" t="s">
        <v>696</v>
      </c>
      <c r="C105" s="136">
        <f>1.7+0.49</f>
        <v>2.19</v>
      </c>
      <c r="D105" s="137">
        <v>2021</v>
      </c>
      <c r="E105" s="137" t="s">
        <v>192</v>
      </c>
      <c r="F105" s="38" t="s">
        <v>697</v>
      </c>
      <c r="G105" s="38" t="s">
        <v>698</v>
      </c>
    </row>
    <row r="106" spans="1:7" ht="41.4" x14ac:dyDescent="0.3">
      <c r="A106" s="38" t="s">
        <v>695</v>
      </c>
      <c r="B106" s="38" t="s">
        <v>699</v>
      </c>
      <c r="C106" s="136">
        <v>20.63</v>
      </c>
      <c r="D106" s="137">
        <v>2019</v>
      </c>
      <c r="E106" s="137">
        <v>2026</v>
      </c>
      <c r="F106" s="38" t="s">
        <v>700</v>
      </c>
      <c r="G106" s="38" t="s">
        <v>701</v>
      </c>
    </row>
    <row r="107" spans="1:7" ht="27.6" x14ac:dyDescent="0.3">
      <c r="A107" s="38" t="s">
        <v>695</v>
      </c>
      <c r="B107" s="38" t="s">
        <v>702</v>
      </c>
      <c r="C107" s="136">
        <v>16.54</v>
      </c>
      <c r="D107" s="137">
        <v>2022</v>
      </c>
      <c r="E107" s="137">
        <v>2025</v>
      </c>
      <c r="F107" s="38" t="s">
        <v>703</v>
      </c>
      <c r="G107" s="38" t="s">
        <v>704</v>
      </c>
    </row>
    <row r="108" spans="1:7" ht="27.6" x14ac:dyDescent="0.3">
      <c r="A108" s="38" t="s">
        <v>695</v>
      </c>
      <c r="B108" s="38" t="s">
        <v>705</v>
      </c>
      <c r="C108" s="136">
        <v>5.2</v>
      </c>
      <c r="D108" s="137">
        <v>2022</v>
      </c>
      <c r="E108" s="137">
        <v>2025</v>
      </c>
      <c r="F108" s="38" t="s">
        <v>706</v>
      </c>
      <c r="G108" s="38" t="s">
        <v>707</v>
      </c>
    </row>
    <row r="109" spans="1:7" x14ac:dyDescent="0.3">
      <c r="A109" s="38" t="s">
        <v>695</v>
      </c>
      <c r="B109" s="38" t="s">
        <v>708</v>
      </c>
      <c r="C109" s="136">
        <v>20.38</v>
      </c>
      <c r="D109" s="137">
        <v>2019</v>
      </c>
      <c r="E109" s="137">
        <v>2025</v>
      </c>
      <c r="F109" s="38" t="s">
        <v>709</v>
      </c>
      <c r="G109" s="38" t="s">
        <v>710</v>
      </c>
    </row>
    <row r="110" spans="1:7" ht="27.6" x14ac:dyDescent="0.3">
      <c r="A110" s="38" t="s">
        <v>695</v>
      </c>
      <c r="B110" s="38" t="s">
        <v>711</v>
      </c>
      <c r="C110" s="136">
        <v>4.63</v>
      </c>
      <c r="D110" s="137">
        <v>2025</v>
      </c>
      <c r="E110" s="137">
        <v>2026</v>
      </c>
      <c r="F110" s="38" t="s">
        <v>712</v>
      </c>
      <c r="G110" s="38" t="s">
        <v>698</v>
      </c>
    </row>
    <row r="111" spans="1:7" ht="27.6" x14ac:dyDescent="0.3">
      <c r="A111" s="38" t="s">
        <v>695</v>
      </c>
      <c r="B111" s="38" t="s">
        <v>713</v>
      </c>
      <c r="C111" s="136">
        <v>4.0199999999999996</v>
      </c>
      <c r="D111" s="137">
        <v>2023</v>
      </c>
      <c r="E111" s="137" t="s">
        <v>192</v>
      </c>
      <c r="F111" s="38" t="s">
        <v>714</v>
      </c>
      <c r="G111" s="38" t="s">
        <v>715</v>
      </c>
    </row>
    <row r="112" spans="1:7" ht="27.6" x14ac:dyDescent="0.3">
      <c r="A112" s="38" t="s">
        <v>695</v>
      </c>
      <c r="B112" s="38" t="s">
        <v>716</v>
      </c>
      <c r="C112" s="136">
        <v>5</v>
      </c>
      <c r="D112" s="137">
        <v>2019</v>
      </c>
      <c r="E112" s="137" t="s">
        <v>192</v>
      </c>
      <c r="F112" s="38" t="s">
        <v>717</v>
      </c>
      <c r="G112" s="38" t="s">
        <v>718</v>
      </c>
    </row>
    <row r="113" spans="1:7" x14ac:dyDescent="0.3">
      <c r="A113" s="38" t="s">
        <v>695</v>
      </c>
      <c r="B113" s="38" t="s">
        <v>719</v>
      </c>
      <c r="C113" s="136">
        <v>10.45</v>
      </c>
      <c r="D113" s="137">
        <v>2019</v>
      </c>
      <c r="E113" s="137" t="s">
        <v>192</v>
      </c>
      <c r="F113" s="38" t="s">
        <v>720</v>
      </c>
      <c r="G113" s="38" t="s">
        <v>715</v>
      </c>
    </row>
    <row r="114" spans="1:7" x14ac:dyDescent="0.3">
      <c r="A114" s="38" t="s">
        <v>695</v>
      </c>
      <c r="B114" s="38" t="s">
        <v>721</v>
      </c>
      <c r="C114" s="136">
        <f>2.097+0.68</f>
        <v>2.7770000000000001</v>
      </c>
      <c r="D114" s="137">
        <v>2023</v>
      </c>
      <c r="E114" s="137">
        <v>2025</v>
      </c>
      <c r="F114" s="38" t="s">
        <v>722</v>
      </c>
      <c r="G114" s="38" t="s">
        <v>698</v>
      </c>
    </row>
    <row r="115" spans="1:7" ht="41.4" x14ac:dyDescent="0.3">
      <c r="A115" s="38" t="s">
        <v>695</v>
      </c>
      <c r="B115" s="38" t="s">
        <v>723</v>
      </c>
      <c r="C115" s="136">
        <v>3.1880000000000002</v>
      </c>
      <c r="D115" s="137">
        <v>2024</v>
      </c>
      <c r="E115" s="137">
        <v>2026</v>
      </c>
      <c r="F115" s="38" t="s">
        <v>724</v>
      </c>
      <c r="G115" s="38" t="s">
        <v>698</v>
      </c>
    </row>
    <row r="116" spans="1:7" ht="27.6" x14ac:dyDescent="0.3">
      <c r="A116" s="38" t="s">
        <v>695</v>
      </c>
      <c r="B116" s="38" t="s">
        <v>725</v>
      </c>
      <c r="C116" s="136">
        <v>20.97</v>
      </c>
      <c r="D116" s="137">
        <v>2023</v>
      </c>
      <c r="E116" s="137" t="s">
        <v>192</v>
      </c>
      <c r="F116" s="38" t="s">
        <v>726</v>
      </c>
      <c r="G116" s="38" t="s">
        <v>698</v>
      </c>
    </row>
    <row r="117" spans="1:7" ht="27.6" x14ac:dyDescent="0.3">
      <c r="A117" s="38" t="s">
        <v>695</v>
      </c>
      <c r="B117" s="38" t="s">
        <v>727</v>
      </c>
      <c r="C117" s="136">
        <v>2.19</v>
      </c>
      <c r="D117" s="137">
        <v>2022</v>
      </c>
      <c r="E117" s="137" t="s">
        <v>192</v>
      </c>
      <c r="F117" s="38" t="s">
        <v>697</v>
      </c>
      <c r="G117" s="38" t="s">
        <v>698</v>
      </c>
    </row>
    <row r="118" spans="1:7" ht="41.4" x14ac:dyDescent="0.3">
      <c r="A118" s="38" t="s">
        <v>695</v>
      </c>
      <c r="B118" s="38" t="s">
        <v>728</v>
      </c>
      <c r="C118" s="136">
        <v>16.649999999999999</v>
      </c>
      <c r="D118" s="137">
        <v>2023</v>
      </c>
      <c r="E118" s="137" t="s">
        <v>192</v>
      </c>
      <c r="F118" s="38" t="s">
        <v>729</v>
      </c>
      <c r="G118" s="38" t="s">
        <v>715</v>
      </c>
    </row>
    <row r="119" spans="1:7" ht="27.6" x14ac:dyDescent="0.3">
      <c r="A119" s="38" t="s">
        <v>695</v>
      </c>
      <c r="B119" s="38" t="s">
        <v>730</v>
      </c>
      <c r="C119" s="136">
        <v>4.5</v>
      </c>
      <c r="D119" s="137">
        <v>2016</v>
      </c>
      <c r="E119" s="137" t="s">
        <v>192</v>
      </c>
      <c r="F119" s="38" t="s">
        <v>731</v>
      </c>
      <c r="G119" s="38" t="s">
        <v>732</v>
      </c>
    </row>
    <row r="120" spans="1:7" ht="55.2" x14ac:dyDescent="0.3">
      <c r="A120" s="38" t="s">
        <v>695</v>
      </c>
      <c r="B120" s="38" t="s">
        <v>733</v>
      </c>
      <c r="C120" s="136">
        <v>7</v>
      </c>
      <c r="D120" s="137">
        <v>2023</v>
      </c>
      <c r="E120" s="137" t="s">
        <v>192</v>
      </c>
      <c r="F120" s="38" t="s">
        <v>734</v>
      </c>
      <c r="G120" s="38" t="s">
        <v>715</v>
      </c>
    </row>
    <row r="121" spans="1:7" ht="27.6" x14ac:dyDescent="0.3">
      <c r="A121" s="38" t="s">
        <v>695</v>
      </c>
      <c r="B121" s="38" t="s">
        <v>735</v>
      </c>
      <c r="C121" s="136">
        <v>2.2200000000000002</v>
      </c>
      <c r="D121" s="137">
        <v>2023</v>
      </c>
      <c r="E121" s="137" t="s">
        <v>192</v>
      </c>
      <c r="F121" s="38" t="s">
        <v>736</v>
      </c>
      <c r="G121" s="38" t="s">
        <v>698</v>
      </c>
    </row>
    <row r="122" spans="1:7" ht="27.6" x14ac:dyDescent="0.3">
      <c r="A122" s="38" t="s">
        <v>695</v>
      </c>
      <c r="B122" s="38" t="s">
        <v>737</v>
      </c>
      <c r="C122" s="136">
        <v>2.9</v>
      </c>
      <c r="D122" s="137">
        <v>2023</v>
      </c>
      <c r="E122" s="137" t="s">
        <v>192</v>
      </c>
      <c r="F122" s="38" t="s">
        <v>738</v>
      </c>
      <c r="G122" s="38" t="s">
        <v>715</v>
      </c>
    </row>
    <row r="123" spans="1:7" ht="27.6" x14ac:dyDescent="0.3">
      <c r="A123" s="38" t="s">
        <v>695</v>
      </c>
      <c r="B123" s="38" t="s">
        <v>739</v>
      </c>
      <c r="C123" s="136">
        <v>12.62</v>
      </c>
      <c r="D123" s="137">
        <v>2023</v>
      </c>
      <c r="E123" s="137" t="s">
        <v>192</v>
      </c>
      <c r="F123" s="38" t="s">
        <v>740</v>
      </c>
      <c r="G123" s="38" t="s">
        <v>715</v>
      </c>
    </row>
    <row r="124" spans="1:7" ht="27.6" x14ac:dyDescent="0.3">
      <c r="A124" s="38" t="s">
        <v>695</v>
      </c>
      <c r="B124" s="38" t="s">
        <v>741</v>
      </c>
      <c r="C124" s="136">
        <v>3.66</v>
      </c>
      <c r="D124" s="137">
        <v>2025</v>
      </c>
      <c r="E124" s="137">
        <v>2027</v>
      </c>
      <c r="F124" s="38" t="s">
        <v>742</v>
      </c>
      <c r="G124" s="38" t="s">
        <v>743</v>
      </c>
    </row>
    <row r="125" spans="1:7" ht="27.6" x14ac:dyDescent="0.3">
      <c r="A125" s="38" t="s">
        <v>695</v>
      </c>
      <c r="B125" s="38" t="s">
        <v>744</v>
      </c>
      <c r="C125" s="136">
        <v>3</v>
      </c>
      <c r="D125" s="137">
        <v>2025</v>
      </c>
      <c r="E125" s="137">
        <v>2027</v>
      </c>
      <c r="F125" s="38" t="s">
        <v>745</v>
      </c>
      <c r="G125" s="38" t="s">
        <v>707</v>
      </c>
    </row>
    <row r="126" spans="1:7" ht="41.4" x14ac:dyDescent="0.3">
      <c r="A126" s="99" t="s">
        <v>317</v>
      </c>
      <c r="B126" s="99" t="s">
        <v>5</v>
      </c>
      <c r="C126" s="99" t="s">
        <v>174</v>
      </c>
      <c r="D126" s="99" t="s">
        <v>318</v>
      </c>
      <c r="E126" s="99" t="s">
        <v>9</v>
      </c>
      <c r="F126" s="99" t="s">
        <v>319</v>
      </c>
      <c r="G126" s="99" t="s">
        <v>11</v>
      </c>
    </row>
    <row r="127" spans="1:7" ht="27.6" x14ac:dyDescent="0.3">
      <c r="A127" s="138" t="s">
        <v>746</v>
      </c>
      <c r="B127" s="98" t="s">
        <v>747</v>
      </c>
      <c r="C127" s="139">
        <v>24.2</v>
      </c>
      <c r="D127" s="129">
        <v>2020</v>
      </c>
      <c r="E127" s="129">
        <v>2030</v>
      </c>
      <c r="F127" s="98" t="s">
        <v>748</v>
      </c>
      <c r="G127" s="98"/>
    </row>
    <row r="128" spans="1:7" ht="27.6" x14ac:dyDescent="0.3">
      <c r="A128" s="138" t="s">
        <v>746</v>
      </c>
      <c r="B128" s="98" t="s">
        <v>749</v>
      </c>
      <c r="C128" s="139">
        <v>13.2</v>
      </c>
      <c r="D128" s="129">
        <v>2020</v>
      </c>
      <c r="E128" s="129">
        <v>2030</v>
      </c>
      <c r="F128" s="98" t="s">
        <v>750</v>
      </c>
      <c r="G128" s="98"/>
    </row>
    <row r="129" spans="1:7" ht="41.4" x14ac:dyDescent="0.3">
      <c r="A129" s="138" t="s">
        <v>746</v>
      </c>
      <c r="B129" s="98" t="s">
        <v>751</v>
      </c>
      <c r="C129" s="139">
        <v>6.5</v>
      </c>
      <c r="D129" s="129">
        <v>2020</v>
      </c>
      <c r="E129" s="129">
        <v>2030</v>
      </c>
      <c r="F129" s="98" t="s">
        <v>752</v>
      </c>
      <c r="G129" s="98"/>
    </row>
    <row r="130" spans="1:7" ht="41.4" x14ac:dyDescent="0.3">
      <c r="A130" s="138" t="s">
        <v>746</v>
      </c>
      <c r="B130" s="98" t="s">
        <v>753</v>
      </c>
      <c r="C130" s="139">
        <v>30.75</v>
      </c>
      <c r="D130" s="129">
        <v>2020</v>
      </c>
      <c r="E130" s="129">
        <v>2030</v>
      </c>
      <c r="F130" s="98" t="s">
        <v>754</v>
      </c>
      <c r="G130" s="98"/>
    </row>
    <row r="131" spans="1:7" ht="27.6" x14ac:dyDescent="0.3">
      <c r="A131" s="138" t="s">
        <v>746</v>
      </c>
      <c r="B131" s="98" t="s">
        <v>755</v>
      </c>
      <c r="C131" s="139">
        <v>4.0999999999999996</v>
      </c>
      <c r="D131" s="129">
        <v>2025</v>
      </c>
      <c r="E131" s="129" t="s">
        <v>192</v>
      </c>
      <c r="F131" s="98" t="s">
        <v>756</v>
      </c>
      <c r="G131" s="98" t="s">
        <v>715</v>
      </c>
    </row>
    <row r="132" spans="1:7" ht="69" x14ac:dyDescent="0.3">
      <c r="A132" s="138" t="s">
        <v>746</v>
      </c>
      <c r="B132" s="98" t="s">
        <v>757</v>
      </c>
      <c r="C132" s="139">
        <v>5.4</v>
      </c>
      <c r="D132" s="129">
        <v>2025</v>
      </c>
      <c r="E132" s="129" t="s">
        <v>192</v>
      </c>
      <c r="F132" s="98" t="s">
        <v>758</v>
      </c>
      <c r="G132" s="98" t="s">
        <v>759</v>
      </c>
    </row>
    <row r="133" spans="1:7" ht="27.6" x14ac:dyDescent="0.3">
      <c r="A133" s="138" t="s">
        <v>746</v>
      </c>
      <c r="B133" s="98" t="s">
        <v>760</v>
      </c>
      <c r="C133" s="139">
        <v>66</v>
      </c>
      <c r="D133" s="129">
        <v>2022</v>
      </c>
      <c r="E133" s="129">
        <v>2025</v>
      </c>
      <c r="F133" s="95" t="s">
        <v>761</v>
      </c>
      <c r="G133" s="95" t="s">
        <v>762</v>
      </c>
    </row>
    <row r="134" spans="1:7" ht="27.6" x14ac:dyDescent="0.3">
      <c r="A134" s="138" t="s">
        <v>746</v>
      </c>
      <c r="B134" s="98" t="s">
        <v>763</v>
      </c>
      <c r="C134" s="139">
        <v>26.1</v>
      </c>
      <c r="D134" s="129">
        <v>2022</v>
      </c>
      <c r="E134" s="129">
        <v>2025</v>
      </c>
      <c r="F134" s="95" t="s">
        <v>764</v>
      </c>
      <c r="G134" s="95" t="s">
        <v>762</v>
      </c>
    </row>
    <row r="135" spans="1:7" ht="27.6" x14ac:dyDescent="0.3">
      <c r="A135" s="138" t="s">
        <v>746</v>
      </c>
      <c r="B135" s="98" t="s">
        <v>765</v>
      </c>
      <c r="C135" s="139">
        <v>41.2</v>
      </c>
      <c r="D135" s="129">
        <v>2026</v>
      </c>
      <c r="E135" s="129" t="s">
        <v>192</v>
      </c>
      <c r="F135" s="98" t="s">
        <v>766</v>
      </c>
      <c r="G135" s="98" t="s">
        <v>715</v>
      </c>
    </row>
    <row r="136" spans="1:7" x14ac:dyDescent="0.3">
      <c r="A136" s="138" t="s">
        <v>746</v>
      </c>
      <c r="B136" s="98" t="s">
        <v>767</v>
      </c>
      <c r="C136" s="139">
        <v>8.8000000000000007</v>
      </c>
      <c r="D136" s="129">
        <v>2026</v>
      </c>
      <c r="E136" s="129" t="s">
        <v>192</v>
      </c>
      <c r="F136" s="98" t="s">
        <v>766</v>
      </c>
      <c r="G136" s="98" t="s">
        <v>715</v>
      </c>
    </row>
    <row r="137" spans="1:7" ht="27.6" x14ac:dyDescent="0.3">
      <c r="A137" s="138" t="s">
        <v>746</v>
      </c>
      <c r="B137" s="98" t="s">
        <v>768</v>
      </c>
      <c r="C137" s="139">
        <v>2.9</v>
      </c>
      <c r="D137" s="129">
        <v>2026</v>
      </c>
      <c r="E137" s="129">
        <v>2028</v>
      </c>
      <c r="F137" s="98" t="s">
        <v>769</v>
      </c>
      <c r="G137" s="98" t="s">
        <v>770</v>
      </c>
    </row>
    <row r="138" spans="1:7" ht="27.6" x14ac:dyDescent="0.3">
      <c r="A138" s="138" t="s">
        <v>746</v>
      </c>
      <c r="B138" s="98" t="s">
        <v>771</v>
      </c>
      <c r="C138" s="139">
        <v>2.8</v>
      </c>
      <c r="D138" s="129">
        <v>2026</v>
      </c>
      <c r="E138" s="129">
        <v>2028</v>
      </c>
      <c r="F138" s="98" t="s">
        <v>772</v>
      </c>
      <c r="G138" s="98" t="s">
        <v>773</v>
      </c>
    </row>
    <row r="139" spans="1:7" x14ac:dyDescent="0.3">
      <c r="A139" s="138" t="s">
        <v>746</v>
      </c>
      <c r="B139" s="98" t="s">
        <v>774</v>
      </c>
      <c r="C139" s="139">
        <v>2.2000000000000002</v>
      </c>
      <c r="D139" s="129">
        <v>2024</v>
      </c>
      <c r="E139" s="129">
        <v>2027</v>
      </c>
      <c r="F139" s="98" t="s">
        <v>775</v>
      </c>
      <c r="G139" s="98" t="s">
        <v>776</v>
      </c>
    </row>
    <row r="140" spans="1:7" x14ac:dyDescent="0.25">
      <c r="A140" s="138" t="s">
        <v>746</v>
      </c>
      <c r="B140" s="98" t="s">
        <v>777</v>
      </c>
      <c r="C140" s="139">
        <v>2.6</v>
      </c>
      <c r="D140" s="129">
        <v>2025</v>
      </c>
      <c r="E140" s="140" t="s">
        <v>192</v>
      </c>
      <c r="F140" s="141" t="s">
        <v>778</v>
      </c>
      <c r="G140" s="141" t="s">
        <v>715</v>
      </c>
    </row>
    <row r="141" spans="1:7" x14ac:dyDescent="0.25">
      <c r="A141" s="138" t="s">
        <v>746</v>
      </c>
      <c r="B141" s="141" t="s">
        <v>779</v>
      </c>
      <c r="C141" s="140">
        <v>12</v>
      </c>
      <c r="D141" s="140">
        <v>2022</v>
      </c>
      <c r="E141" s="140">
        <v>2027</v>
      </c>
      <c r="F141" s="141" t="s">
        <v>780</v>
      </c>
      <c r="G141" s="141" t="s">
        <v>781</v>
      </c>
    </row>
    <row r="142" spans="1:7" x14ac:dyDescent="0.25">
      <c r="A142" s="138" t="s">
        <v>746</v>
      </c>
      <c r="B142" s="141" t="s">
        <v>782</v>
      </c>
      <c r="C142" s="140">
        <v>20</v>
      </c>
      <c r="D142" s="140">
        <v>2024</v>
      </c>
      <c r="E142" s="140">
        <v>2028</v>
      </c>
      <c r="F142" s="141" t="s">
        <v>783</v>
      </c>
      <c r="G142" s="141" t="s">
        <v>784</v>
      </c>
    </row>
    <row r="143" spans="1:7" ht="41.4" x14ac:dyDescent="0.3">
      <c r="A143" s="99" t="s">
        <v>317</v>
      </c>
      <c r="B143" s="99" t="s">
        <v>5</v>
      </c>
      <c r="C143" s="99" t="s">
        <v>174</v>
      </c>
      <c r="D143" s="99" t="s">
        <v>318</v>
      </c>
      <c r="E143" s="99" t="s">
        <v>9</v>
      </c>
      <c r="F143" s="99" t="s">
        <v>319</v>
      </c>
      <c r="G143" s="99" t="s">
        <v>11</v>
      </c>
    </row>
    <row r="144" spans="1:7" ht="41.4" x14ac:dyDescent="0.3">
      <c r="A144" s="98" t="s">
        <v>785</v>
      </c>
      <c r="B144" s="98" t="s">
        <v>786</v>
      </c>
      <c r="C144" s="100">
        <v>6</v>
      </c>
      <c r="D144" s="101">
        <v>2025</v>
      </c>
      <c r="E144" s="101">
        <v>2028</v>
      </c>
      <c r="F144" s="98" t="s">
        <v>787</v>
      </c>
      <c r="G144" s="98" t="s">
        <v>788</v>
      </c>
    </row>
    <row r="145" spans="1:7" ht="27.6" x14ac:dyDescent="0.3">
      <c r="A145" s="98" t="s">
        <v>785</v>
      </c>
      <c r="B145" s="98" t="s">
        <v>789</v>
      </c>
      <c r="C145" s="100">
        <v>2</v>
      </c>
      <c r="D145" s="101">
        <v>2025</v>
      </c>
      <c r="E145" s="101">
        <v>2028</v>
      </c>
      <c r="F145" s="98" t="s">
        <v>790</v>
      </c>
      <c r="G145" s="98" t="s">
        <v>791</v>
      </c>
    </row>
    <row r="146" spans="1:7" ht="27.6" x14ac:dyDescent="0.3">
      <c r="A146" s="98" t="s">
        <v>785</v>
      </c>
      <c r="B146" s="98" t="s">
        <v>792</v>
      </c>
      <c r="C146" s="100">
        <v>47.5</v>
      </c>
      <c r="D146" s="101">
        <v>2022</v>
      </c>
      <c r="E146" s="101">
        <v>2026</v>
      </c>
      <c r="F146" s="98" t="s">
        <v>793</v>
      </c>
      <c r="G146" s="98" t="s">
        <v>794</v>
      </c>
    </row>
    <row r="147" spans="1:7" ht="27.6" x14ac:dyDescent="0.3">
      <c r="A147" s="98" t="s">
        <v>785</v>
      </c>
      <c r="B147" s="98" t="s">
        <v>795</v>
      </c>
      <c r="C147" s="100">
        <v>4.4000000000000004</v>
      </c>
      <c r="D147" s="101">
        <v>2025</v>
      </c>
      <c r="E147" s="101">
        <v>2026</v>
      </c>
      <c r="F147" s="98" t="s">
        <v>796</v>
      </c>
      <c r="G147" s="98" t="s">
        <v>797</v>
      </c>
    </row>
    <row r="148" spans="1:7" ht="27.6" x14ac:dyDescent="0.3">
      <c r="A148" s="98" t="s">
        <v>785</v>
      </c>
      <c r="B148" s="98" t="s">
        <v>798</v>
      </c>
      <c r="C148" s="100">
        <v>12.9</v>
      </c>
      <c r="D148" s="101">
        <v>2025</v>
      </c>
      <c r="E148" s="101">
        <v>2028</v>
      </c>
      <c r="F148" s="98" t="s">
        <v>799</v>
      </c>
      <c r="G148" s="98" t="s">
        <v>800</v>
      </c>
    </row>
    <row r="149" spans="1:7" ht="41.4" x14ac:dyDescent="0.3">
      <c r="A149" s="98" t="s">
        <v>801</v>
      </c>
      <c r="B149" s="98" t="s">
        <v>802</v>
      </c>
      <c r="C149" s="100">
        <f>5+3.4+2.3</f>
        <v>10.7</v>
      </c>
      <c r="D149" s="101">
        <v>2025</v>
      </c>
      <c r="E149" s="101">
        <v>2028</v>
      </c>
      <c r="F149" s="98" t="s">
        <v>803</v>
      </c>
      <c r="G149" s="98" t="s">
        <v>804</v>
      </c>
    </row>
    <row r="150" spans="1:7" ht="27.6" x14ac:dyDescent="0.3">
      <c r="A150" s="98" t="s">
        <v>801</v>
      </c>
      <c r="B150" s="98" t="s">
        <v>805</v>
      </c>
      <c r="C150" s="100">
        <v>6.5</v>
      </c>
      <c r="D150" s="101">
        <v>2026</v>
      </c>
      <c r="E150" s="101">
        <v>2030</v>
      </c>
      <c r="F150" s="98" t="s">
        <v>806</v>
      </c>
      <c r="G150" s="98" t="s">
        <v>807</v>
      </c>
    </row>
    <row r="151" spans="1:7" x14ac:dyDescent="0.3">
      <c r="A151" s="98" t="s">
        <v>801</v>
      </c>
      <c r="B151" s="98" t="s">
        <v>808</v>
      </c>
      <c r="C151" s="100">
        <v>2.4649999999999999</v>
      </c>
      <c r="D151" s="101">
        <v>2025</v>
      </c>
      <c r="E151" s="101">
        <v>2028</v>
      </c>
      <c r="F151" s="98" t="s">
        <v>809</v>
      </c>
      <c r="G151" s="98" t="s">
        <v>810</v>
      </c>
    </row>
    <row r="152" spans="1:7" x14ac:dyDescent="0.3">
      <c r="A152" s="98" t="s">
        <v>801</v>
      </c>
      <c r="B152" s="138" t="s">
        <v>811</v>
      </c>
      <c r="C152" s="100">
        <v>12</v>
      </c>
      <c r="D152" s="101">
        <v>2026</v>
      </c>
      <c r="E152" s="101">
        <v>2030</v>
      </c>
      <c r="F152" s="98" t="s">
        <v>806</v>
      </c>
      <c r="G152" s="98" t="s">
        <v>812</v>
      </c>
    </row>
    <row r="153" spans="1:7" x14ac:dyDescent="0.3">
      <c r="A153" s="98" t="s">
        <v>801</v>
      </c>
      <c r="B153" s="138" t="s">
        <v>813</v>
      </c>
      <c r="C153" s="100">
        <v>7</v>
      </c>
      <c r="D153" s="101">
        <v>2026</v>
      </c>
      <c r="E153" s="101">
        <v>2028</v>
      </c>
      <c r="F153" s="98" t="s">
        <v>809</v>
      </c>
      <c r="G153" s="98" t="s">
        <v>814</v>
      </c>
    </row>
    <row r="154" spans="1:7" x14ac:dyDescent="0.3">
      <c r="A154" s="98" t="s">
        <v>801</v>
      </c>
      <c r="B154" s="98" t="s">
        <v>815</v>
      </c>
      <c r="C154" s="100">
        <v>2</v>
      </c>
      <c r="D154" s="101">
        <v>2025</v>
      </c>
      <c r="E154" s="101">
        <v>2027</v>
      </c>
      <c r="F154" s="98" t="s">
        <v>816</v>
      </c>
      <c r="G154" s="98" t="s">
        <v>817</v>
      </c>
    </row>
    <row r="155" spans="1:7" ht="27.6" x14ac:dyDescent="0.3">
      <c r="A155" s="98" t="s">
        <v>801</v>
      </c>
      <c r="B155" s="98" t="s">
        <v>818</v>
      </c>
      <c r="C155" s="100">
        <v>4.5</v>
      </c>
      <c r="D155" s="101">
        <v>2025</v>
      </c>
      <c r="E155" s="101">
        <v>2028</v>
      </c>
      <c r="F155" s="98" t="s">
        <v>809</v>
      </c>
      <c r="G155" s="98" t="s">
        <v>819</v>
      </c>
    </row>
    <row r="156" spans="1:7" ht="27.6" x14ac:dyDescent="0.3">
      <c r="A156" s="98" t="s">
        <v>801</v>
      </c>
      <c r="B156" s="98" t="s">
        <v>820</v>
      </c>
      <c r="C156" s="100">
        <v>2</v>
      </c>
      <c r="D156" s="101">
        <v>2025</v>
      </c>
      <c r="E156" s="101">
        <v>2026</v>
      </c>
      <c r="F156" s="98" t="s">
        <v>821</v>
      </c>
      <c r="G156" s="98" t="s">
        <v>822</v>
      </c>
    </row>
    <row r="157" spans="1:7" ht="41.4" x14ac:dyDescent="0.3">
      <c r="A157" s="99" t="s">
        <v>317</v>
      </c>
      <c r="B157" s="99" t="s">
        <v>5</v>
      </c>
      <c r="C157" s="99" t="s">
        <v>174</v>
      </c>
      <c r="D157" s="99" t="s">
        <v>318</v>
      </c>
      <c r="E157" s="99" t="s">
        <v>9</v>
      </c>
      <c r="F157" s="99" t="s">
        <v>319</v>
      </c>
      <c r="G157" s="99" t="s">
        <v>11</v>
      </c>
    </row>
    <row r="158" spans="1:7" ht="41.4" x14ac:dyDescent="0.3">
      <c r="A158" s="142" t="s">
        <v>823</v>
      </c>
      <c r="B158" s="142" t="s">
        <v>634</v>
      </c>
      <c r="C158" s="143">
        <v>20.7</v>
      </c>
      <c r="D158" s="144">
        <v>2025</v>
      </c>
      <c r="E158" s="144">
        <v>2028</v>
      </c>
      <c r="F158" s="142" t="s">
        <v>824</v>
      </c>
      <c r="G158" s="142" t="s">
        <v>825</v>
      </c>
    </row>
    <row r="159" spans="1:7" ht="41.4" x14ac:dyDescent="0.3">
      <c r="A159" s="142" t="s">
        <v>823</v>
      </c>
      <c r="B159" s="142" t="s">
        <v>826</v>
      </c>
      <c r="C159" s="143">
        <v>28.5</v>
      </c>
      <c r="D159" s="144">
        <v>2025</v>
      </c>
      <c r="E159" s="144">
        <v>2028</v>
      </c>
      <c r="F159" s="145" t="s">
        <v>827</v>
      </c>
      <c r="G159" s="142" t="s">
        <v>828</v>
      </c>
    </row>
    <row r="160" spans="1:7" ht="41.4" x14ac:dyDescent="0.3">
      <c r="A160" s="142" t="s">
        <v>823</v>
      </c>
      <c r="B160" s="142" t="s">
        <v>829</v>
      </c>
      <c r="C160" s="143">
        <v>4.9000000000000004</v>
      </c>
      <c r="D160" s="144">
        <v>2025</v>
      </c>
      <c r="E160" s="144">
        <v>2028</v>
      </c>
      <c r="F160" s="145" t="s">
        <v>830</v>
      </c>
      <c r="G160" s="142" t="s">
        <v>715</v>
      </c>
    </row>
    <row r="161" spans="1:7" x14ac:dyDescent="0.3">
      <c r="A161" s="145" t="s">
        <v>823</v>
      </c>
      <c r="B161" s="145" t="s">
        <v>831</v>
      </c>
      <c r="C161" s="143">
        <v>3</v>
      </c>
      <c r="D161" s="144">
        <v>2025</v>
      </c>
      <c r="E161" s="144">
        <v>2028</v>
      </c>
      <c r="F161" s="145" t="s">
        <v>832</v>
      </c>
      <c r="G161" s="145" t="s">
        <v>833</v>
      </c>
    </row>
    <row r="162" spans="1:7" ht="27.6" x14ac:dyDescent="0.3">
      <c r="A162" s="142" t="s">
        <v>823</v>
      </c>
      <c r="B162" s="142" t="s">
        <v>834</v>
      </c>
      <c r="C162" s="143">
        <v>10.1</v>
      </c>
      <c r="D162" s="144">
        <v>2025</v>
      </c>
      <c r="E162" s="144">
        <v>2028</v>
      </c>
      <c r="F162" s="145" t="s">
        <v>835</v>
      </c>
      <c r="G162" s="142" t="s">
        <v>715</v>
      </c>
    </row>
    <row r="163" spans="1:7" ht="41.4" x14ac:dyDescent="0.3">
      <c r="A163" s="142" t="s">
        <v>823</v>
      </c>
      <c r="B163" s="142" t="s">
        <v>836</v>
      </c>
      <c r="C163" s="143">
        <v>9</v>
      </c>
      <c r="D163" s="144">
        <v>2025</v>
      </c>
      <c r="E163" s="144">
        <v>2028</v>
      </c>
      <c r="F163" s="145" t="s">
        <v>837</v>
      </c>
      <c r="G163" s="142" t="s">
        <v>715</v>
      </c>
    </row>
    <row r="164" spans="1:7" x14ac:dyDescent="0.3">
      <c r="A164" s="142" t="s">
        <v>823</v>
      </c>
      <c r="B164" s="142" t="s">
        <v>838</v>
      </c>
      <c r="C164" s="143">
        <v>13.9</v>
      </c>
      <c r="D164" s="144">
        <v>2025</v>
      </c>
      <c r="E164" s="144">
        <v>2028</v>
      </c>
      <c r="F164" s="142" t="s">
        <v>404</v>
      </c>
      <c r="G164" s="142" t="s">
        <v>839</v>
      </c>
    </row>
    <row r="165" spans="1:7" x14ac:dyDescent="0.3">
      <c r="A165" s="142" t="s">
        <v>823</v>
      </c>
      <c r="B165" s="145" t="s">
        <v>840</v>
      </c>
      <c r="C165" s="143">
        <v>13.5</v>
      </c>
      <c r="D165" s="144">
        <v>2025</v>
      </c>
      <c r="E165" s="144">
        <v>2026</v>
      </c>
      <c r="F165" s="145" t="s">
        <v>404</v>
      </c>
      <c r="G165" s="145" t="s">
        <v>715</v>
      </c>
    </row>
    <row r="166" spans="1:7" ht="41.4" x14ac:dyDescent="0.3">
      <c r="A166" s="145" t="s">
        <v>823</v>
      </c>
      <c r="B166" s="145" t="s">
        <v>841</v>
      </c>
      <c r="C166" s="143">
        <v>2.2000000000000002</v>
      </c>
      <c r="D166" s="144">
        <v>2025</v>
      </c>
      <c r="E166" s="144">
        <v>2028</v>
      </c>
      <c r="F166" s="145" t="s">
        <v>842</v>
      </c>
      <c r="G166" s="145" t="s">
        <v>715</v>
      </c>
    </row>
    <row r="167" spans="1:7" ht="41.4" x14ac:dyDescent="0.3">
      <c r="A167" s="99" t="s">
        <v>317</v>
      </c>
      <c r="B167" s="99" t="s">
        <v>5</v>
      </c>
      <c r="C167" s="99" t="s">
        <v>174</v>
      </c>
      <c r="D167" s="99" t="s">
        <v>318</v>
      </c>
      <c r="E167" s="99" t="s">
        <v>9</v>
      </c>
      <c r="F167" s="99" t="s">
        <v>319</v>
      </c>
      <c r="G167" s="99" t="s">
        <v>11</v>
      </c>
    </row>
    <row r="168" spans="1:7" ht="41.4" x14ac:dyDescent="0.3">
      <c r="A168" s="146" t="s">
        <v>843</v>
      </c>
      <c r="B168" s="147" t="s">
        <v>844</v>
      </c>
      <c r="C168" s="148">
        <v>65</v>
      </c>
      <c r="D168" s="149">
        <v>2026</v>
      </c>
      <c r="E168" s="149">
        <v>2029</v>
      </c>
      <c r="F168" s="150" t="s">
        <v>845</v>
      </c>
      <c r="G168" s="78" t="s">
        <v>846</v>
      </c>
    </row>
    <row r="169" spans="1:7" ht="69" x14ac:dyDescent="0.3">
      <c r="A169" s="146" t="s">
        <v>843</v>
      </c>
      <c r="B169" s="147" t="s">
        <v>847</v>
      </c>
      <c r="C169" s="148">
        <v>90.29</v>
      </c>
      <c r="D169" s="87" t="s">
        <v>192</v>
      </c>
      <c r="E169" s="87" t="s">
        <v>192</v>
      </c>
      <c r="F169" s="151" t="s">
        <v>848</v>
      </c>
      <c r="G169" s="146" t="s">
        <v>849</v>
      </c>
    </row>
    <row r="170" spans="1:7" ht="41.4" x14ac:dyDescent="0.3">
      <c r="A170" s="146" t="s">
        <v>843</v>
      </c>
      <c r="B170" s="147" t="s">
        <v>850</v>
      </c>
      <c r="C170" s="148">
        <v>25</v>
      </c>
      <c r="D170" s="149">
        <v>2026</v>
      </c>
      <c r="E170" s="149">
        <v>2029</v>
      </c>
      <c r="F170" s="150" t="s">
        <v>851</v>
      </c>
      <c r="G170" s="78" t="s">
        <v>852</v>
      </c>
    </row>
    <row r="171" spans="1:7" ht="41.4" x14ac:dyDescent="0.3">
      <c r="A171" s="146" t="s">
        <v>843</v>
      </c>
      <c r="B171" s="147" t="s">
        <v>853</v>
      </c>
      <c r="C171" s="148">
        <v>10</v>
      </c>
      <c r="D171" s="149">
        <v>2026</v>
      </c>
      <c r="E171" s="149">
        <v>2028</v>
      </c>
      <c r="F171" s="150" t="s">
        <v>854</v>
      </c>
      <c r="G171" s="78" t="s">
        <v>855</v>
      </c>
    </row>
    <row r="172" spans="1:7" ht="41.4" x14ac:dyDescent="0.3">
      <c r="A172" s="146" t="s">
        <v>843</v>
      </c>
      <c r="B172" s="147" t="s">
        <v>856</v>
      </c>
      <c r="C172" s="148">
        <v>15</v>
      </c>
      <c r="D172" s="149">
        <v>2026</v>
      </c>
      <c r="E172" s="149">
        <v>2028</v>
      </c>
      <c r="F172" s="150" t="s">
        <v>857</v>
      </c>
      <c r="G172" s="78" t="s">
        <v>858</v>
      </c>
    </row>
    <row r="173" spans="1:7" ht="41.4" x14ac:dyDescent="0.3">
      <c r="A173" s="209" t="s">
        <v>317</v>
      </c>
      <c r="B173" s="209" t="s">
        <v>5</v>
      </c>
      <c r="C173" s="209" t="s">
        <v>174</v>
      </c>
      <c r="D173" s="209" t="s">
        <v>318</v>
      </c>
      <c r="E173" s="209" t="s">
        <v>9</v>
      </c>
      <c r="F173" s="209" t="s">
        <v>319</v>
      </c>
      <c r="G173" s="209" t="s">
        <v>11</v>
      </c>
    </row>
    <row r="174" spans="1:7" ht="27.6" x14ac:dyDescent="0.3">
      <c r="A174" s="113" t="s">
        <v>859</v>
      </c>
      <c r="B174" s="113" t="s">
        <v>634</v>
      </c>
      <c r="C174" s="152">
        <v>216.28416571999998</v>
      </c>
      <c r="D174" s="106">
        <v>2020</v>
      </c>
      <c r="E174" s="106">
        <v>2030</v>
      </c>
      <c r="F174" s="113" t="s">
        <v>860</v>
      </c>
      <c r="G174" s="113" t="s">
        <v>861</v>
      </c>
    </row>
    <row r="175" spans="1:7" x14ac:dyDescent="0.3">
      <c r="A175" s="113" t="s">
        <v>859</v>
      </c>
      <c r="B175" s="113" t="s">
        <v>862</v>
      </c>
      <c r="C175" s="152">
        <v>13.24</v>
      </c>
      <c r="D175" s="106">
        <v>2014</v>
      </c>
      <c r="E175" s="106">
        <v>2026</v>
      </c>
      <c r="F175" s="113" t="s">
        <v>863</v>
      </c>
      <c r="G175" s="113" t="s">
        <v>861</v>
      </c>
    </row>
    <row r="176" spans="1:7" x14ac:dyDescent="0.3">
      <c r="A176" s="113" t="s">
        <v>859</v>
      </c>
      <c r="B176" s="113" t="s">
        <v>864</v>
      </c>
      <c r="C176" s="152">
        <v>18</v>
      </c>
      <c r="D176" s="106">
        <v>2022</v>
      </c>
      <c r="E176" s="106">
        <v>2029</v>
      </c>
      <c r="F176" s="113" t="s">
        <v>865</v>
      </c>
      <c r="G176" s="113" t="s">
        <v>866</v>
      </c>
    </row>
    <row r="177" spans="1:7" x14ac:dyDescent="0.3">
      <c r="A177" s="113" t="s">
        <v>859</v>
      </c>
      <c r="B177" s="113" t="s">
        <v>321</v>
      </c>
      <c r="C177" s="152">
        <v>3.4</v>
      </c>
      <c r="D177" s="106">
        <v>2023</v>
      </c>
      <c r="E177" s="106">
        <v>2029</v>
      </c>
      <c r="F177" s="113" t="s">
        <v>867</v>
      </c>
      <c r="G177" s="113" t="s">
        <v>866</v>
      </c>
    </row>
    <row r="178" spans="1:7" ht="27.6" x14ac:dyDescent="0.3">
      <c r="A178" s="113" t="s">
        <v>859</v>
      </c>
      <c r="B178" s="113" t="s">
        <v>868</v>
      </c>
      <c r="C178" s="152">
        <v>3.6</v>
      </c>
      <c r="D178" s="106">
        <v>2023</v>
      </c>
      <c r="E178" s="106">
        <v>2028</v>
      </c>
      <c r="F178" s="113" t="s">
        <v>869</v>
      </c>
      <c r="G178" s="113" t="s">
        <v>861</v>
      </c>
    </row>
    <row r="179" spans="1:7" x14ac:dyDescent="0.3">
      <c r="A179" s="113" t="s">
        <v>859</v>
      </c>
      <c r="B179" s="113" t="s">
        <v>870</v>
      </c>
      <c r="C179" s="152">
        <v>18.867000000000001</v>
      </c>
      <c r="D179" s="106">
        <v>2020</v>
      </c>
      <c r="E179" s="106">
        <v>2026</v>
      </c>
      <c r="F179" s="113" t="s">
        <v>863</v>
      </c>
      <c r="G179" s="113" t="s">
        <v>866</v>
      </c>
    </row>
    <row r="180" spans="1:7" x14ac:dyDescent="0.3">
      <c r="A180" s="113" t="s">
        <v>859</v>
      </c>
      <c r="B180" s="113" t="s">
        <v>871</v>
      </c>
      <c r="C180" s="152">
        <v>5.6</v>
      </c>
      <c r="D180" s="106">
        <v>2023</v>
      </c>
      <c r="E180" s="106">
        <v>2029</v>
      </c>
      <c r="F180" s="113" t="s">
        <v>867</v>
      </c>
      <c r="G180" s="113" t="s">
        <v>866</v>
      </c>
    </row>
    <row r="181" spans="1:7" x14ac:dyDescent="0.3">
      <c r="A181" s="113" t="s">
        <v>859</v>
      </c>
      <c r="B181" s="113" t="s">
        <v>872</v>
      </c>
      <c r="C181" s="152">
        <v>1.3</v>
      </c>
      <c r="D181" s="106">
        <v>2025</v>
      </c>
      <c r="E181" s="106">
        <v>2029</v>
      </c>
      <c r="F181" s="113" t="s">
        <v>867</v>
      </c>
      <c r="G181" s="113" t="s">
        <v>866</v>
      </c>
    </row>
    <row r="182" spans="1:7" ht="41.4" x14ac:dyDescent="0.3">
      <c r="A182" s="99" t="s">
        <v>317</v>
      </c>
      <c r="B182" s="99" t="s">
        <v>5</v>
      </c>
      <c r="C182" s="99" t="s">
        <v>174</v>
      </c>
      <c r="D182" s="99" t="s">
        <v>318</v>
      </c>
      <c r="E182" s="99" t="s">
        <v>9</v>
      </c>
      <c r="F182" s="99" t="s">
        <v>319</v>
      </c>
      <c r="G182" s="99" t="s">
        <v>11</v>
      </c>
    </row>
    <row r="183" spans="1:7" ht="55.2" x14ac:dyDescent="0.3">
      <c r="A183" s="102" t="s">
        <v>873</v>
      </c>
      <c r="B183" s="102" t="s">
        <v>874</v>
      </c>
      <c r="C183" s="103">
        <v>69.7</v>
      </c>
      <c r="D183" s="104">
        <v>2022</v>
      </c>
      <c r="E183" s="104">
        <v>2025</v>
      </c>
      <c r="F183" s="102" t="s">
        <v>875</v>
      </c>
      <c r="G183" s="102" t="s">
        <v>876</v>
      </c>
    </row>
    <row r="184" spans="1:7" ht="27.6" x14ac:dyDescent="0.3">
      <c r="A184" s="102" t="s">
        <v>873</v>
      </c>
      <c r="B184" s="102" t="s">
        <v>877</v>
      </c>
      <c r="C184" s="103">
        <v>10.368</v>
      </c>
      <c r="D184" s="104">
        <v>2023</v>
      </c>
      <c r="E184" s="104">
        <v>2026</v>
      </c>
      <c r="F184" s="102" t="s">
        <v>878</v>
      </c>
      <c r="G184" s="102" t="s">
        <v>879</v>
      </c>
    </row>
    <row r="185" spans="1:7" ht="41.4" x14ac:dyDescent="0.3">
      <c r="A185" s="102" t="s">
        <v>873</v>
      </c>
      <c r="B185" s="102" t="s">
        <v>880</v>
      </c>
      <c r="C185" s="103">
        <v>12.6</v>
      </c>
      <c r="D185" s="104">
        <v>2025</v>
      </c>
      <c r="E185" s="104" t="s">
        <v>192</v>
      </c>
      <c r="F185" s="102" t="s">
        <v>881</v>
      </c>
      <c r="G185" s="102" t="s">
        <v>882</v>
      </c>
    </row>
    <row r="186" spans="1:7" ht="27.6" x14ac:dyDescent="0.3">
      <c r="A186" s="102" t="s">
        <v>873</v>
      </c>
      <c r="B186" s="102" t="s">
        <v>883</v>
      </c>
      <c r="C186" s="103">
        <v>7.4</v>
      </c>
      <c r="D186" s="104">
        <v>2020</v>
      </c>
      <c r="E186" s="104">
        <v>2031</v>
      </c>
      <c r="F186" s="102" t="s">
        <v>884</v>
      </c>
      <c r="G186" s="102" t="s">
        <v>885</v>
      </c>
    </row>
    <row r="187" spans="1:7" x14ac:dyDescent="0.3">
      <c r="A187" s="102" t="s">
        <v>873</v>
      </c>
      <c r="B187" s="102" t="s">
        <v>886</v>
      </c>
      <c r="C187" s="103">
        <v>3.7770000000000001</v>
      </c>
      <c r="D187" s="104">
        <v>2024</v>
      </c>
      <c r="E187" s="104">
        <v>2026</v>
      </c>
      <c r="F187" s="102" t="s">
        <v>887</v>
      </c>
      <c r="G187" s="102" t="s">
        <v>888</v>
      </c>
    </row>
    <row r="188" spans="1:7" ht="27.6" x14ac:dyDescent="0.3">
      <c r="A188" s="102" t="s">
        <v>873</v>
      </c>
      <c r="B188" s="102" t="s">
        <v>889</v>
      </c>
      <c r="C188" s="103">
        <v>7</v>
      </c>
      <c r="D188" s="104">
        <v>2025</v>
      </c>
      <c r="E188" s="104">
        <v>2025</v>
      </c>
      <c r="F188" s="102" t="s">
        <v>890</v>
      </c>
      <c r="G188" s="102" t="s">
        <v>891</v>
      </c>
    </row>
    <row r="189" spans="1:7" ht="27.6" x14ac:dyDescent="0.3">
      <c r="A189" s="102" t="s">
        <v>873</v>
      </c>
      <c r="B189" s="102" t="s">
        <v>892</v>
      </c>
      <c r="C189" s="103">
        <v>3.8</v>
      </c>
      <c r="D189" s="104">
        <v>2025</v>
      </c>
      <c r="E189" s="104">
        <v>2027</v>
      </c>
      <c r="F189" s="102" t="s">
        <v>893</v>
      </c>
      <c r="G189" s="102" t="s">
        <v>894</v>
      </c>
    </row>
    <row r="190" spans="1:7" ht="41.4" x14ac:dyDescent="0.3">
      <c r="A190" s="99" t="s">
        <v>317</v>
      </c>
      <c r="B190" s="99" t="s">
        <v>5</v>
      </c>
      <c r="C190" s="99" t="s">
        <v>174</v>
      </c>
      <c r="D190" s="99" t="s">
        <v>318</v>
      </c>
      <c r="E190" s="99" t="s">
        <v>9</v>
      </c>
      <c r="F190" s="99" t="s">
        <v>319</v>
      </c>
      <c r="G190" s="99" t="s">
        <v>11</v>
      </c>
    </row>
    <row r="191" spans="1:7" ht="82.8" x14ac:dyDescent="0.3">
      <c r="A191" s="98" t="s">
        <v>895</v>
      </c>
      <c r="B191" s="98" t="s">
        <v>896</v>
      </c>
      <c r="C191" s="153">
        <v>29.19</v>
      </c>
      <c r="D191" s="101">
        <v>2023</v>
      </c>
      <c r="E191" s="101">
        <v>2028</v>
      </c>
      <c r="F191" s="98" t="s">
        <v>897</v>
      </c>
      <c r="G191" s="98" t="s">
        <v>898</v>
      </c>
    </row>
    <row r="192" spans="1:7" ht="69" x14ac:dyDescent="0.3">
      <c r="A192" s="98" t="s">
        <v>895</v>
      </c>
      <c r="B192" s="98" t="s">
        <v>899</v>
      </c>
      <c r="C192" s="153">
        <v>8.2200000000000006</v>
      </c>
      <c r="D192" s="101">
        <v>2025</v>
      </c>
      <c r="E192" s="101">
        <v>2026</v>
      </c>
      <c r="F192" s="98" t="s">
        <v>900</v>
      </c>
      <c r="G192" s="98" t="s">
        <v>901</v>
      </c>
    </row>
    <row r="193" spans="1:7" ht="27.6" x14ac:dyDescent="0.3">
      <c r="A193" s="98" t="s">
        <v>895</v>
      </c>
      <c r="B193" s="98" t="s">
        <v>902</v>
      </c>
      <c r="C193" s="153">
        <v>28.2</v>
      </c>
      <c r="D193" s="101">
        <v>2022</v>
      </c>
      <c r="E193" s="101">
        <v>2027</v>
      </c>
      <c r="F193" s="98" t="s">
        <v>903</v>
      </c>
      <c r="G193" s="98" t="s">
        <v>904</v>
      </c>
    </row>
    <row r="194" spans="1:7" ht="41.4" x14ac:dyDescent="0.3">
      <c r="A194" s="98" t="s">
        <v>895</v>
      </c>
      <c r="B194" s="98" t="s">
        <v>905</v>
      </c>
      <c r="C194" s="153">
        <v>35.950000000000003</v>
      </c>
      <c r="D194" s="101">
        <v>2022</v>
      </c>
      <c r="E194" s="101">
        <v>2028</v>
      </c>
      <c r="F194" s="98" t="s">
        <v>906</v>
      </c>
      <c r="G194" s="98" t="s">
        <v>907</v>
      </c>
    </row>
    <row r="195" spans="1:7" ht="55.2" x14ac:dyDescent="0.3">
      <c r="A195" s="98" t="s">
        <v>895</v>
      </c>
      <c r="B195" s="98" t="s">
        <v>908</v>
      </c>
      <c r="C195" s="153">
        <v>8.3800000000000008</v>
      </c>
      <c r="D195" s="101">
        <v>2023</v>
      </c>
      <c r="E195" s="101">
        <v>2026</v>
      </c>
      <c r="F195" s="98" t="s">
        <v>909</v>
      </c>
      <c r="G195" s="98" t="s">
        <v>910</v>
      </c>
    </row>
    <row r="196" spans="1:7" ht="69" x14ac:dyDescent="0.3">
      <c r="A196" s="98" t="s">
        <v>895</v>
      </c>
      <c r="B196" s="127" t="s">
        <v>911</v>
      </c>
      <c r="C196" s="154">
        <v>12.05</v>
      </c>
      <c r="D196" s="129">
        <v>2023</v>
      </c>
      <c r="E196" s="101">
        <v>2025</v>
      </c>
      <c r="F196" s="98" t="s">
        <v>909</v>
      </c>
      <c r="G196" s="125" t="s">
        <v>912</v>
      </c>
    </row>
    <row r="197" spans="1:7" ht="55.2" x14ac:dyDescent="0.3">
      <c r="A197" s="98" t="s">
        <v>895</v>
      </c>
      <c r="B197" s="127" t="s">
        <v>913</v>
      </c>
      <c r="C197" s="154">
        <v>18.25</v>
      </c>
      <c r="D197" s="129">
        <v>2025</v>
      </c>
      <c r="E197" s="101">
        <v>2026</v>
      </c>
      <c r="F197" s="98" t="s">
        <v>914</v>
      </c>
      <c r="G197" s="125" t="s">
        <v>915</v>
      </c>
    </row>
    <row r="198" spans="1:7" ht="27.6" x14ac:dyDescent="0.3">
      <c r="A198" s="98" t="s">
        <v>895</v>
      </c>
      <c r="B198" s="127" t="s">
        <v>916</v>
      </c>
      <c r="C198" s="154">
        <v>3.62</v>
      </c>
      <c r="D198" s="129">
        <v>2023</v>
      </c>
      <c r="E198" s="129">
        <v>2025</v>
      </c>
      <c r="F198" s="127" t="s">
        <v>560</v>
      </c>
      <c r="G198" s="125" t="s">
        <v>917</v>
      </c>
    </row>
    <row r="199" spans="1:7" ht="57.6" customHeight="1" x14ac:dyDescent="0.3">
      <c r="A199" s="99" t="s">
        <v>317</v>
      </c>
      <c r="B199" s="99" t="s">
        <v>5</v>
      </c>
      <c r="C199" s="99" t="s">
        <v>174</v>
      </c>
      <c r="D199" s="99" t="s">
        <v>318</v>
      </c>
      <c r="E199" s="99" t="s">
        <v>9</v>
      </c>
      <c r="F199" s="99" t="s">
        <v>319</v>
      </c>
      <c r="G199" s="99" t="s">
        <v>11</v>
      </c>
    </row>
    <row r="200" spans="1:7" ht="27.6" x14ac:dyDescent="0.3">
      <c r="A200" s="78" t="s">
        <v>409</v>
      </c>
      <c r="B200" s="92" t="s">
        <v>410</v>
      </c>
      <c r="C200" s="155">
        <v>98</v>
      </c>
      <c r="D200" s="86">
        <v>2025</v>
      </c>
      <c r="E200" s="86">
        <v>2034</v>
      </c>
      <c r="F200" s="78" t="s">
        <v>411</v>
      </c>
      <c r="G200" s="78" t="s">
        <v>412</v>
      </c>
    </row>
    <row r="201" spans="1:7" x14ac:dyDescent="0.3">
      <c r="A201" s="78" t="s">
        <v>409</v>
      </c>
      <c r="B201" s="92" t="s">
        <v>413</v>
      </c>
      <c r="C201" s="155">
        <v>5.8000004199999999</v>
      </c>
      <c r="D201" s="86">
        <v>2019</v>
      </c>
      <c r="E201" s="86">
        <v>2026</v>
      </c>
      <c r="F201" s="78" t="s">
        <v>414</v>
      </c>
      <c r="G201" s="78" t="s">
        <v>415</v>
      </c>
    </row>
    <row r="202" spans="1:7" ht="55.2" x14ac:dyDescent="0.3">
      <c r="A202" s="78" t="s">
        <v>409</v>
      </c>
      <c r="B202" s="92" t="s">
        <v>416</v>
      </c>
      <c r="C202" s="155">
        <v>6.8</v>
      </c>
      <c r="D202" s="87" t="s">
        <v>192</v>
      </c>
      <c r="E202" s="87" t="s">
        <v>192</v>
      </c>
      <c r="F202" s="78" t="s">
        <v>417</v>
      </c>
      <c r="G202" s="78" t="s">
        <v>418</v>
      </c>
    </row>
    <row r="203" spans="1:7" ht="41.4" x14ac:dyDescent="0.3">
      <c r="A203" s="78" t="s">
        <v>409</v>
      </c>
      <c r="B203" s="92" t="s">
        <v>419</v>
      </c>
      <c r="C203" s="155">
        <v>8.4</v>
      </c>
      <c r="D203" s="87" t="s">
        <v>192</v>
      </c>
      <c r="E203" s="87" t="s">
        <v>192</v>
      </c>
      <c r="F203" s="78" t="s">
        <v>420</v>
      </c>
      <c r="G203" s="78" t="s">
        <v>421</v>
      </c>
    </row>
    <row r="204" spans="1:7" ht="55.2" x14ac:dyDescent="0.3">
      <c r="A204" s="156" t="s">
        <v>409</v>
      </c>
      <c r="B204" s="157" t="s">
        <v>422</v>
      </c>
      <c r="C204" s="155">
        <v>8.1419999999999995</v>
      </c>
      <c r="D204" s="126">
        <v>2017</v>
      </c>
      <c r="E204" s="126">
        <v>2031</v>
      </c>
      <c r="F204" s="89" t="s">
        <v>423</v>
      </c>
      <c r="G204" s="89" t="s">
        <v>424</v>
      </c>
    </row>
    <row r="205" spans="1:7" x14ac:dyDescent="0.3">
      <c r="A205" s="156" t="s">
        <v>409</v>
      </c>
      <c r="B205" s="92" t="s">
        <v>425</v>
      </c>
      <c r="C205" s="155">
        <v>11.4</v>
      </c>
      <c r="D205" s="126">
        <v>2023</v>
      </c>
      <c r="E205" s="126">
        <v>2028</v>
      </c>
      <c r="F205" s="78" t="s">
        <v>426</v>
      </c>
      <c r="G205" s="157" t="s">
        <v>427</v>
      </c>
    </row>
    <row r="206" spans="1:7" ht="41.4" x14ac:dyDescent="0.3">
      <c r="A206" s="158" t="s">
        <v>409</v>
      </c>
      <c r="B206" s="29" t="s">
        <v>428</v>
      </c>
      <c r="C206" s="159">
        <v>29.24</v>
      </c>
      <c r="D206" s="129">
        <v>2021</v>
      </c>
      <c r="E206" s="129">
        <v>2026</v>
      </c>
      <c r="F206" s="121" t="s">
        <v>429</v>
      </c>
      <c r="G206" s="127" t="s">
        <v>430</v>
      </c>
    </row>
    <row r="207" spans="1:7" ht="27.6" x14ac:dyDescent="0.3">
      <c r="A207" s="158" t="s">
        <v>409</v>
      </c>
      <c r="B207" s="29" t="s">
        <v>431</v>
      </c>
      <c r="C207" s="159">
        <v>32</v>
      </c>
      <c r="D207" s="129">
        <v>2022</v>
      </c>
      <c r="E207" s="129">
        <v>2026</v>
      </c>
      <c r="F207" s="121" t="s">
        <v>432</v>
      </c>
      <c r="G207" s="127" t="s">
        <v>433</v>
      </c>
    </row>
    <row r="208" spans="1:7" ht="41.4" x14ac:dyDescent="0.3">
      <c r="A208" s="99" t="s">
        <v>317</v>
      </c>
      <c r="B208" s="99" t="s">
        <v>5</v>
      </c>
      <c r="C208" s="99" t="s">
        <v>174</v>
      </c>
      <c r="D208" s="99" t="s">
        <v>318</v>
      </c>
      <c r="E208" s="99" t="s">
        <v>9</v>
      </c>
      <c r="F208" s="99" t="s">
        <v>319</v>
      </c>
      <c r="G208" s="99" t="s">
        <v>11</v>
      </c>
    </row>
    <row r="209" spans="1:7" ht="69" x14ac:dyDescent="0.3">
      <c r="A209" s="95" t="s">
        <v>918</v>
      </c>
      <c r="B209" s="95" t="s">
        <v>634</v>
      </c>
      <c r="C209" s="160">
        <v>106.5</v>
      </c>
      <c r="D209" s="80">
        <v>2019</v>
      </c>
      <c r="E209" s="80">
        <v>2027</v>
      </c>
      <c r="F209" s="95" t="s">
        <v>919</v>
      </c>
      <c r="G209" s="95" t="s">
        <v>920</v>
      </c>
    </row>
    <row r="210" spans="1:7" ht="69" x14ac:dyDescent="0.3">
      <c r="A210" s="95" t="s">
        <v>918</v>
      </c>
      <c r="B210" s="95" t="s">
        <v>921</v>
      </c>
      <c r="C210" s="160">
        <v>170</v>
      </c>
      <c r="D210" s="80">
        <v>2026</v>
      </c>
      <c r="E210" s="80">
        <v>2034</v>
      </c>
      <c r="F210" s="95" t="s">
        <v>922</v>
      </c>
      <c r="G210" s="95" t="s">
        <v>923</v>
      </c>
    </row>
    <row r="211" spans="1:7" ht="27.6" x14ac:dyDescent="0.3">
      <c r="A211" s="95" t="s">
        <v>918</v>
      </c>
      <c r="B211" s="95" t="s">
        <v>924</v>
      </c>
      <c r="C211" s="160">
        <v>18.8</v>
      </c>
      <c r="D211" s="80">
        <v>2022</v>
      </c>
      <c r="E211" s="80">
        <v>2026</v>
      </c>
      <c r="F211" s="95" t="s">
        <v>925</v>
      </c>
      <c r="G211" s="95" t="s">
        <v>926</v>
      </c>
    </row>
    <row r="212" spans="1:7" ht="41.4" x14ac:dyDescent="0.3">
      <c r="A212" s="95" t="s">
        <v>918</v>
      </c>
      <c r="B212" s="95" t="s">
        <v>927</v>
      </c>
      <c r="C212" s="160">
        <v>6.03</v>
      </c>
      <c r="D212" s="80">
        <v>2023</v>
      </c>
      <c r="E212" s="80">
        <v>2025</v>
      </c>
      <c r="F212" s="95" t="s">
        <v>928</v>
      </c>
      <c r="G212" s="95" t="s">
        <v>929</v>
      </c>
    </row>
    <row r="213" spans="1:7" ht="41.4" x14ac:dyDescent="0.3">
      <c r="A213" s="95" t="s">
        <v>918</v>
      </c>
      <c r="B213" s="95" t="s">
        <v>930</v>
      </c>
      <c r="C213" s="160">
        <v>15.884</v>
      </c>
      <c r="D213" s="80">
        <v>2023</v>
      </c>
      <c r="E213" s="80">
        <v>2027</v>
      </c>
      <c r="F213" s="95" t="s">
        <v>931</v>
      </c>
      <c r="G213" s="95" t="s">
        <v>932</v>
      </c>
    </row>
    <row r="214" spans="1:7" ht="41.4" x14ac:dyDescent="0.3">
      <c r="A214" s="95" t="s">
        <v>918</v>
      </c>
      <c r="B214" s="95" t="s">
        <v>933</v>
      </c>
      <c r="C214" s="160">
        <v>136.97</v>
      </c>
      <c r="D214" s="80">
        <v>2019</v>
      </c>
      <c r="E214" s="80">
        <v>2027</v>
      </c>
      <c r="F214" s="95" t="s">
        <v>934</v>
      </c>
      <c r="G214" s="95" t="s">
        <v>935</v>
      </c>
    </row>
    <row r="215" spans="1:7" ht="27.6" x14ac:dyDescent="0.3">
      <c r="A215" s="95" t="s">
        <v>918</v>
      </c>
      <c r="B215" s="95" t="s">
        <v>936</v>
      </c>
      <c r="C215" s="160">
        <v>2.44</v>
      </c>
      <c r="D215" s="80">
        <v>2020</v>
      </c>
      <c r="E215" s="80">
        <v>2024</v>
      </c>
      <c r="F215" s="95" t="s">
        <v>937</v>
      </c>
      <c r="G215" s="95" t="s">
        <v>938</v>
      </c>
    </row>
    <row r="216" spans="1:7" ht="27.6" x14ac:dyDescent="0.3">
      <c r="A216" s="95" t="s">
        <v>918</v>
      </c>
      <c r="B216" s="95" t="s">
        <v>939</v>
      </c>
      <c r="C216" s="160">
        <v>3.5</v>
      </c>
      <c r="D216" s="80">
        <v>2023</v>
      </c>
      <c r="E216" s="80">
        <v>2027</v>
      </c>
      <c r="F216" s="95" t="s">
        <v>940</v>
      </c>
      <c r="G216" s="95" t="s">
        <v>941</v>
      </c>
    </row>
    <row r="217" spans="1:7" ht="41.4" x14ac:dyDescent="0.3">
      <c r="A217" s="95" t="s">
        <v>918</v>
      </c>
      <c r="B217" s="95" t="s">
        <v>942</v>
      </c>
      <c r="C217" s="160">
        <v>11.7</v>
      </c>
      <c r="D217" s="80">
        <v>2023</v>
      </c>
      <c r="E217" s="80">
        <v>2028</v>
      </c>
      <c r="F217" s="95" t="s">
        <v>943</v>
      </c>
      <c r="G217" s="95" t="s">
        <v>944</v>
      </c>
    </row>
    <row r="218" spans="1:7" ht="27.6" x14ac:dyDescent="0.3">
      <c r="A218" s="95" t="s">
        <v>918</v>
      </c>
      <c r="B218" s="95" t="s">
        <v>945</v>
      </c>
      <c r="C218" s="160">
        <v>27.5</v>
      </c>
      <c r="D218" s="80">
        <v>2020</v>
      </c>
      <c r="E218" s="80">
        <v>2026</v>
      </c>
      <c r="F218" s="95" t="s">
        <v>946</v>
      </c>
      <c r="G218" s="95" t="s">
        <v>947</v>
      </c>
    </row>
    <row r="219" spans="1:7" ht="55.2" x14ac:dyDescent="0.3">
      <c r="A219" s="95" t="s">
        <v>918</v>
      </c>
      <c r="B219" s="95" t="s">
        <v>948</v>
      </c>
      <c r="C219" s="160">
        <v>12.037000000000001</v>
      </c>
      <c r="D219" s="80">
        <v>2020</v>
      </c>
      <c r="E219" s="80">
        <v>2026</v>
      </c>
      <c r="F219" s="95" t="s">
        <v>949</v>
      </c>
      <c r="G219" s="95" t="s">
        <v>950</v>
      </c>
    </row>
    <row r="220" spans="1:7" ht="27.6" x14ac:dyDescent="0.3">
      <c r="A220" s="95" t="s">
        <v>918</v>
      </c>
      <c r="B220" s="95" t="s">
        <v>951</v>
      </c>
      <c r="C220" s="160">
        <v>15.62</v>
      </c>
      <c r="D220" s="80">
        <v>2024</v>
      </c>
      <c r="E220" s="80">
        <v>2027</v>
      </c>
      <c r="F220" s="95" t="s">
        <v>952</v>
      </c>
      <c r="G220" s="95" t="s">
        <v>953</v>
      </c>
    </row>
    <row r="221" spans="1:7" ht="55.2" x14ac:dyDescent="0.3">
      <c r="A221" s="95" t="s">
        <v>918</v>
      </c>
      <c r="B221" s="95" t="s">
        <v>954</v>
      </c>
      <c r="C221" s="160">
        <v>12</v>
      </c>
      <c r="D221" s="80">
        <v>2020</v>
      </c>
      <c r="E221" s="80">
        <v>2026</v>
      </c>
      <c r="F221" s="95" t="s">
        <v>955</v>
      </c>
      <c r="G221" s="95" t="s">
        <v>956</v>
      </c>
    </row>
    <row r="222" spans="1:7" ht="69" x14ac:dyDescent="0.3">
      <c r="A222" s="95" t="s">
        <v>918</v>
      </c>
      <c r="B222" s="95" t="s">
        <v>957</v>
      </c>
      <c r="C222" s="160">
        <v>11.624000000000001</v>
      </c>
      <c r="D222" s="80">
        <v>2018</v>
      </c>
      <c r="E222" s="80">
        <v>2024</v>
      </c>
      <c r="F222" s="95" t="s">
        <v>958</v>
      </c>
      <c r="G222" s="95" t="s">
        <v>959</v>
      </c>
    </row>
    <row r="223" spans="1:7" x14ac:dyDescent="0.3">
      <c r="A223" s="95" t="s">
        <v>918</v>
      </c>
      <c r="B223" s="95" t="s">
        <v>960</v>
      </c>
      <c r="C223" s="160">
        <v>4</v>
      </c>
      <c r="D223" s="80">
        <v>2020</v>
      </c>
      <c r="E223" s="80">
        <v>2027</v>
      </c>
      <c r="F223" s="95" t="s">
        <v>961</v>
      </c>
      <c r="G223" s="95" t="s">
        <v>962</v>
      </c>
    </row>
    <row r="224" spans="1:7" ht="41.4" x14ac:dyDescent="0.3">
      <c r="A224" s="95" t="s">
        <v>918</v>
      </c>
      <c r="B224" s="95" t="s">
        <v>963</v>
      </c>
      <c r="C224" s="160">
        <v>34</v>
      </c>
      <c r="D224" s="80">
        <v>2020</v>
      </c>
      <c r="E224" s="80">
        <v>2025</v>
      </c>
      <c r="F224" s="95" t="s">
        <v>964</v>
      </c>
      <c r="G224" s="95" t="s">
        <v>965</v>
      </c>
    </row>
    <row r="225" spans="1:7" ht="27.6" x14ac:dyDescent="0.3">
      <c r="A225" s="95" t="s">
        <v>918</v>
      </c>
      <c r="B225" s="95" t="s">
        <v>966</v>
      </c>
      <c r="C225" s="160">
        <v>25.41</v>
      </c>
      <c r="D225" s="80">
        <v>2020</v>
      </c>
      <c r="E225" s="80">
        <v>2026</v>
      </c>
      <c r="F225" s="95" t="s">
        <v>967</v>
      </c>
      <c r="G225" s="95" t="s">
        <v>968</v>
      </c>
    </row>
    <row r="226" spans="1:7" x14ac:dyDescent="0.3">
      <c r="A226" s="95" t="s">
        <v>918</v>
      </c>
      <c r="B226" s="95" t="s">
        <v>969</v>
      </c>
      <c r="C226" s="160">
        <v>7.5</v>
      </c>
      <c r="D226" s="80">
        <v>2026</v>
      </c>
      <c r="E226" s="80">
        <v>2028</v>
      </c>
      <c r="F226" s="95" t="s">
        <v>970</v>
      </c>
      <c r="G226" s="95" t="s">
        <v>971</v>
      </c>
    </row>
    <row r="227" spans="1:7" ht="55.2" x14ac:dyDescent="0.3">
      <c r="A227" s="95" t="s">
        <v>918</v>
      </c>
      <c r="B227" s="95" t="s">
        <v>972</v>
      </c>
      <c r="C227" s="103" t="s">
        <v>45</v>
      </c>
      <c r="D227" s="91">
        <v>2024</v>
      </c>
      <c r="E227" s="91">
        <v>2049</v>
      </c>
      <c r="F227" s="95" t="s">
        <v>973</v>
      </c>
      <c r="G227" s="95" t="s">
        <v>974</v>
      </c>
    </row>
    <row r="228" spans="1:7" ht="27.6" x14ac:dyDescent="0.3">
      <c r="A228" s="95" t="s">
        <v>918</v>
      </c>
      <c r="B228" s="95" t="s">
        <v>975</v>
      </c>
      <c r="C228" s="80">
        <v>2.1</v>
      </c>
      <c r="D228" s="80">
        <v>2025</v>
      </c>
      <c r="E228" s="80">
        <v>2030</v>
      </c>
      <c r="F228" s="95" t="s">
        <v>976</v>
      </c>
      <c r="G228" s="95" t="s">
        <v>977</v>
      </c>
    </row>
    <row r="229" spans="1:7" ht="27.6" x14ac:dyDescent="0.3">
      <c r="A229" s="95" t="s">
        <v>918</v>
      </c>
      <c r="B229" s="95" t="s">
        <v>978</v>
      </c>
      <c r="C229" s="80">
        <v>61</v>
      </c>
      <c r="D229" s="80">
        <v>2021</v>
      </c>
      <c r="E229" s="80">
        <v>2029</v>
      </c>
      <c r="F229" s="95" t="s">
        <v>979</v>
      </c>
      <c r="G229" s="95" t="s">
        <v>980</v>
      </c>
    </row>
    <row r="230" spans="1:7" ht="27.6" x14ac:dyDescent="0.3">
      <c r="A230" s="95" t="s">
        <v>918</v>
      </c>
      <c r="B230" s="95" t="s">
        <v>981</v>
      </c>
      <c r="C230" s="160">
        <v>2.8</v>
      </c>
      <c r="D230" s="80">
        <v>2025</v>
      </c>
      <c r="E230" s="80">
        <v>2027</v>
      </c>
      <c r="F230" s="95" t="s">
        <v>982</v>
      </c>
      <c r="G230" s="135" t="s">
        <v>983</v>
      </c>
    </row>
    <row r="231" spans="1:7" ht="27.6" x14ac:dyDescent="0.3">
      <c r="A231" s="98" t="s">
        <v>918</v>
      </c>
      <c r="B231" s="98" t="s">
        <v>984</v>
      </c>
      <c r="C231" s="161">
        <v>6</v>
      </c>
      <c r="D231" s="101">
        <v>2025</v>
      </c>
      <c r="E231" s="101">
        <v>2027</v>
      </c>
      <c r="F231" s="98" t="s">
        <v>982</v>
      </c>
      <c r="G231" s="98" t="s">
        <v>985</v>
      </c>
    </row>
    <row r="232" spans="1:7" ht="55.2" x14ac:dyDescent="0.3">
      <c r="A232" s="98" t="s">
        <v>918</v>
      </c>
      <c r="B232" s="98" t="s">
        <v>986</v>
      </c>
      <c r="C232" s="161">
        <v>22.5</v>
      </c>
      <c r="D232" s="101">
        <v>2025</v>
      </c>
      <c r="E232" s="101">
        <v>2027</v>
      </c>
      <c r="F232" s="98" t="s">
        <v>987</v>
      </c>
      <c r="G232" s="162" t="s">
        <v>988</v>
      </c>
    </row>
    <row r="233" spans="1:7" ht="55.2" x14ac:dyDescent="0.3">
      <c r="A233" s="98" t="s">
        <v>918</v>
      </c>
      <c r="B233" s="98" t="s">
        <v>989</v>
      </c>
      <c r="C233" s="161">
        <v>22.5</v>
      </c>
      <c r="D233" s="101">
        <v>2025</v>
      </c>
      <c r="E233" s="101">
        <v>2027</v>
      </c>
      <c r="F233" s="98" t="s">
        <v>987</v>
      </c>
      <c r="G233" s="162" t="s">
        <v>990</v>
      </c>
    </row>
    <row r="234" spans="1:7" ht="55.2" x14ac:dyDescent="0.3">
      <c r="A234" s="98" t="s">
        <v>918</v>
      </c>
      <c r="B234" s="98" t="s">
        <v>991</v>
      </c>
      <c r="C234" s="161">
        <v>22.5</v>
      </c>
      <c r="D234" s="101">
        <v>2026</v>
      </c>
      <c r="E234" s="101" t="s">
        <v>992</v>
      </c>
      <c r="F234" s="98" t="s">
        <v>987</v>
      </c>
      <c r="G234" s="162" t="s">
        <v>993</v>
      </c>
    </row>
    <row r="235" spans="1:7" ht="69" x14ac:dyDescent="0.3">
      <c r="A235" s="98" t="s">
        <v>918</v>
      </c>
      <c r="B235" s="98" t="s">
        <v>994</v>
      </c>
      <c r="C235" s="161">
        <v>22.5</v>
      </c>
      <c r="D235" s="101">
        <v>2025</v>
      </c>
      <c r="E235" s="101">
        <v>2035</v>
      </c>
      <c r="F235" s="98" t="s">
        <v>987</v>
      </c>
      <c r="G235" s="162" t="s">
        <v>995</v>
      </c>
    </row>
    <row r="236" spans="1:7" ht="41.4" x14ac:dyDescent="0.3">
      <c r="A236" s="98" t="s">
        <v>918</v>
      </c>
      <c r="B236" s="98" t="s">
        <v>996</v>
      </c>
      <c r="C236" s="161">
        <v>6.7</v>
      </c>
      <c r="D236" s="101">
        <v>2024</v>
      </c>
      <c r="E236" s="101">
        <v>2027</v>
      </c>
      <c r="F236" s="98" t="s">
        <v>997</v>
      </c>
      <c r="G236" s="162" t="s">
        <v>998</v>
      </c>
    </row>
    <row r="237" spans="1:7" ht="41.4" x14ac:dyDescent="0.3">
      <c r="A237" s="98" t="s">
        <v>918</v>
      </c>
      <c r="B237" s="98" t="s">
        <v>999</v>
      </c>
      <c r="C237" s="101">
        <v>2.63</v>
      </c>
      <c r="D237" s="101">
        <v>2025</v>
      </c>
      <c r="E237" s="101">
        <v>2027</v>
      </c>
      <c r="F237" s="98" t="s">
        <v>1000</v>
      </c>
      <c r="G237" s="98" t="s">
        <v>1001</v>
      </c>
    </row>
    <row r="238" spans="1:7" ht="41.4" x14ac:dyDescent="0.3">
      <c r="A238" s="97" t="s">
        <v>918</v>
      </c>
      <c r="B238" s="97" t="s">
        <v>1002</v>
      </c>
      <c r="C238" s="163" t="s">
        <v>1003</v>
      </c>
      <c r="D238" s="163">
        <v>2026</v>
      </c>
      <c r="E238" s="163">
        <v>2027</v>
      </c>
      <c r="F238" s="97" t="s">
        <v>1004</v>
      </c>
      <c r="G238" s="97" t="s">
        <v>1005</v>
      </c>
    </row>
    <row r="239" spans="1:7" ht="63.6" customHeight="1" x14ac:dyDescent="0.3">
      <c r="A239" s="164" t="s">
        <v>317</v>
      </c>
      <c r="B239" s="164" t="s">
        <v>5</v>
      </c>
      <c r="C239" s="164" t="s">
        <v>174</v>
      </c>
      <c r="D239" s="164" t="s">
        <v>318</v>
      </c>
      <c r="E239" s="164" t="s">
        <v>9</v>
      </c>
      <c r="F239" s="164" t="s">
        <v>319</v>
      </c>
      <c r="G239" s="164" t="s">
        <v>11</v>
      </c>
    </row>
    <row r="240" spans="1:7" ht="27.6" x14ac:dyDescent="0.3">
      <c r="A240" s="113" t="s">
        <v>1006</v>
      </c>
      <c r="B240" s="113" t="s">
        <v>1007</v>
      </c>
      <c r="C240" s="107">
        <v>282</v>
      </c>
      <c r="D240" s="106">
        <v>2024</v>
      </c>
      <c r="E240" s="106">
        <v>2035</v>
      </c>
      <c r="F240" s="113" t="s">
        <v>1008</v>
      </c>
      <c r="G240" s="113" t="s">
        <v>1009</v>
      </c>
    </row>
    <row r="241" spans="1:7" x14ac:dyDescent="0.3">
      <c r="A241" s="35" t="s">
        <v>1006</v>
      </c>
      <c r="B241" s="35" t="s">
        <v>1010</v>
      </c>
      <c r="C241" s="165">
        <v>19.100000000000001</v>
      </c>
      <c r="D241" s="106">
        <v>2024</v>
      </c>
      <c r="E241" s="166" t="s">
        <v>198</v>
      </c>
      <c r="F241" s="35" t="s">
        <v>1011</v>
      </c>
      <c r="G241" s="35" t="s">
        <v>715</v>
      </c>
    </row>
    <row r="242" spans="1:7" ht="27.6" x14ac:dyDescent="0.3">
      <c r="A242" s="35" t="s">
        <v>1006</v>
      </c>
      <c r="B242" s="35" t="s">
        <v>1012</v>
      </c>
      <c r="C242" s="165">
        <v>151.6</v>
      </c>
      <c r="D242" s="106">
        <v>2024</v>
      </c>
      <c r="E242" s="166" t="s">
        <v>198</v>
      </c>
      <c r="F242" s="35" t="s">
        <v>1013</v>
      </c>
      <c r="G242" s="35" t="s">
        <v>1014</v>
      </c>
    </row>
    <row r="243" spans="1:7" x14ac:dyDescent="0.3">
      <c r="A243" s="35" t="s">
        <v>1006</v>
      </c>
      <c r="B243" s="35" t="s">
        <v>1015</v>
      </c>
      <c r="C243" s="165">
        <v>23.36</v>
      </c>
      <c r="D243" s="166">
        <v>2023</v>
      </c>
      <c r="E243" s="166" t="s">
        <v>198</v>
      </c>
      <c r="F243" s="35" t="s">
        <v>1016</v>
      </c>
      <c r="G243" s="35" t="s">
        <v>715</v>
      </c>
    </row>
    <row r="244" spans="1:7" ht="27.6" x14ac:dyDescent="0.3">
      <c r="A244" s="35" t="s">
        <v>1006</v>
      </c>
      <c r="B244" s="35" t="s">
        <v>1017</v>
      </c>
      <c r="C244" s="165">
        <f>1.2+(1.3*10)</f>
        <v>14.2</v>
      </c>
      <c r="D244" s="166">
        <v>2024</v>
      </c>
      <c r="E244" s="166" t="s">
        <v>198</v>
      </c>
      <c r="F244" s="35" t="s">
        <v>1018</v>
      </c>
      <c r="G244" s="35" t="s">
        <v>715</v>
      </c>
    </row>
    <row r="245" spans="1:7" ht="41.4" x14ac:dyDescent="0.3">
      <c r="A245" s="35" t="s">
        <v>1006</v>
      </c>
      <c r="B245" s="35" t="s">
        <v>1019</v>
      </c>
      <c r="C245" s="165">
        <v>65.531999999999996</v>
      </c>
      <c r="D245" s="166">
        <v>2024</v>
      </c>
      <c r="E245" s="166" t="s">
        <v>198</v>
      </c>
      <c r="F245" s="35" t="s">
        <v>1020</v>
      </c>
      <c r="G245" s="35" t="s">
        <v>1021</v>
      </c>
    </row>
    <row r="246" spans="1:7" x14ac:dyDescent="0.3">
      <c r="A246" s="35" t="s">
        <v>1006</v>
      </c>
      <c r="B246" s="35" t="s">
        <v>1022</v>
      </c>
      <c r="C246" s="165">
        <v>12.731999999999999</v>
      </c>
      <c r="D246" s="166">
        <v>2024</v>
      </c>
      <c r="E246" s="166" t="s">
        <v>198</v>
      </c>
      <c r="F246" s="35" t="s">
        <v>1023</v>
      </c>
      <c r="G246" s="35" t="s">
        <v>1024</v>
      </c>
    </row>
    <row r="247" spans="1:7" ht="27.6" x14ac:dyDescent="0.3">
      <c r="A247" s="35" t="s">
        <v>1006</v>
      </c>
      <c r="B247" s="35" t="s">
        <v>1025</v>
      </c>
      <c r="C247" s="165">
        <v>231.84</v>
      </c>
      <c r="D247" s="166">
        <v>2018</v>
      </c>
      <c r="E247" s="166" t="s">
        <v>198</v>
      </c>
      <c r="F247" s="35" t="s">
        <v>1026</v>
      </c>
      <c r="G247" s="35" t="s">
        <v>1027</v>
      </c>
    </row>
    <row r="248" spans="1:7" x14ac:dyDescent="0.3">
      <c r="A248" s="35" t="s">
        <v>1006</v>
      </c>
      <c r="B248" s="35" t="s">
        <v>1028</v>
      </c>
      <c r="C248" s="165">
        <f>1.6+6.65</f>
        <v>8.25</v>
      </c>
      <c r="D248" s="166">
        <v>2018</v>
      </c>
      <c r="E248" s="166" t="s">
        <v>198</v>
      </c>
      <c r="F248" s="35" t="s">
        <v>1011</v>
      </c>
      <c r="G248" s="35" t="s">
        <v>1029</v>
      </c>
    </row>
    <row r="249" spans="1:7" ht="41.4" x14ac:dyDescent="0.3">
      <c r="A249" s="99" t="s">
        <v>317</v>
      </c>
      <c r="B249" s="99" t="s">
        <v>5</v>
      </c>
      <c r="C249" s="99" t="s">
        <v>174</v>
      </c>
      <c r="D249" s="99" t="s">
        <v>318</v>
      </c>
      <c r="E249" s="99" t="s">
        <v>9</v>
      </c>
      <c r="F249" s="99" t="s">
        <v>319</v>
      </c>
      <c r="G249" s="99" t="s">
        <v>11</v>
      </c>
    </row>
    <row r="250" spans="1:7" ht="41.4" x14ac:dyDescent="0.3">
      <c r="A250" s="98" t="s">
        <v>1030</v>
      </c>
      <c r="B250" s="98" t="s">
        <v>1031</v>
      </c>
      <c r="C250" s="161">
        <v>3.42</v>
      </c>
      <c r="D250" s="101">
        <v>2025</v>
      </c>
      <c r="E250" s="101">
        <v>2028</v>
      </c>
      <c r="F250" s="98" t="s">
        <v>1032</v>
      </c>
      <c r="G250" s="98" t="s">
        <v>1033</v>
      </c>
    </row>
    <row r="251" spans="1:7" ht="41.4" x14ac:dyDescent="0.3">
      <c r="A251" s="98" t="s">
        <v>1030</v>
      </c>
      <c r="B251" s="98" t="s">
        <v>1034</v>
      </c>
      <c r="C251" s="161">
        <v>5.35</v>
      </c>
      <c r="D251" s="101">
        <v>2025</v>
      </c>
      <c r="E251" s="101">
        <v>2027</v>
      </c>
      <c r="F251" s="98" t="s">
        <v>1035</v>
      </c>
      <c r="G251" s="98" t="s">
        <v>1036</v>
      </c>
    </row>
    <row r="252" spans="1:7" ht="27.6" x14ac:dyDescent="0.3">
      <c r="A252" s="98" t="s">
        <v>1030</v>
      </c>
      <c r="B252" s="98" t="s">
        <v>1037</v>
      </c>
      <c r="C252" s="161">
        <v>3.94</v>
      </c>
      <c r="D252" s="101">
        <v>2025</v>
      </c>
      <c r="E252" s="101">
        <v>2028</v>
      </c>
      <c r="F252" s="98" t="s">
        <v>1038</v>
      </c>
      <c r="G252" s="98" t="s">
        <v>1039</v>
      </c>
    </row>
    <row r="253" spans="1:7" ht="41.4" x14ac:dyDescent="0.3">
      <c r="A253" s="98" t="s">
        <v>1030</v>
      </c>
      <c r="B253" s="98" t="s">
        <v>1040</v>
      </c>
      <c r="C253" s="161">
        <v>4.37</v>
      </c>
      <c r="D253" s="101">
        <v>2025</v>
      </c>
      <c r="E253" s="101">
        <v>2027</v>
      </c>
      <c r="F253" s="98" t="s">
        <v>1041</v>
      </c>
      <c r="G253" s="98" t="s">
        <v>1042</v>
      </c>
    </row>
    <row r="254" spans="1:7" ht="41.4" x14ac:dyDescent="0.3">
      <c r="A254" s="98" t="s">
        <v>1030</v>
      </c>
      <c r="B254" s="98" t="s">
        <v>1043</v>
      </c>
      <c r="C254" s="161">
        <v>2.4300000000000002</v>
      </c>
      <c r="D254" s="101">
        <v>2025</v>
      </c>
      <c r="E254" s="101">
        <v>2028</v>
      </c>
      <c r="F254" s="98" t="s">
        <v>1044</v>
      </c>
      <c r="G254" s="98" t="s">
        <v>1045</v>
      </c>
    </row>
    <row r="255" spans="1:7" ht="41.4" x14ac:dyDescent="0.3">
      <c r="A255" s="98" t="s">
        <v>1030</v>
      </c>
      <c r="B255" s="98" t="s">
        <v>1046</v>
      </c>
      <c r="C255" s="161">
        <v>4.75</v>
      </c>
      <c r="D255" s="101">
        <v>2025</v>
      </c>
      <c r="E255" s="101">
        <v>2027</v>
      </c>
      <c r="F255" s="98" t="s">
        <v>1047</v>
      </c>
      <c r="G255" s="98" t="s">
        <v>1048</v>
      </c>
    </row>
    <row r="256" spans="1:7" ht="41.4" x14ac:dyDescent="0.3">
      <c r="A256" s="98" t="s">
        <v>1030</v>
      </c>
      <c r="B256" s="98" t="s">
        <v>1049</v>
      </c>
      <c r="C256" s="161">
        <v>12.33</v>
      </c>
      <c r="D256" s="101">
        <v>2025</v>
      </c>
      <c r="E256" s="101">
        <v>2028</v>
      </c>
      <c r="F256" s="98" t="s">
        <v>1050</v>
      </c>
      <c r="G256" s="98" t="s">
        <v>1051</v>
      </c>
    </row>
    <row r="257" spans="1:7" ht="27.6" x14ac:dyDescent="0.3">
      <c r="A257" s="98" t="s">
        <v>1030</v>
      </c>
      <c r="B257" s="98" t="s">
        <v>1052</v>
      </c>
      <c r="C257" s="161">
        <v>2.06</v>
      </c>
      <c r="D257" s="101">
        <v>2025</v>
      </c>
      <c r="E257" s="101">
        <v>2027</v>
      </c>
      <c r="F257" s="98" t="s">
        <v>1053</v>
      </c>
      <c r="G257" s="98" t="s">
        <v>1054</v>
      </c>
    </row>
    <row r="258" spans="1:7" ht="27.6" x14ac:dyDescent="0.3">
      <c r="A258" s="98" t="s">
        <v>1030</v>
      </c>
      <c r="B258" s="98" t="s">
        <v>1055</v>
      </c>
      <c r="C258" s="161">
        <v>2.31</v>
      </c>
      <c r="D258" s="101">
        <v>2025</v>
      </c>
      <c r="E258" s="101">
        <v>2026</v>
      </c>
      <c r="F258" s="98" t="s">
        <v>1056</v>
      </c>
      <c r="G258" s="98" t="s">
        <v>1057</v>
      </c>
    </row>
    <row r="259" spans="1:7" ht="27.6" x14ac:dyDescent="0.3">
      <c r="A259" s="98" t="s">
        <v>1030</v>
      </c>
      <c r="B259" s="98" t="s">
        <v>1058</v>
      </c>
      <c r="C259" s="161">
        <v>16.690000000000001</v>
      </c>
      <c r="D259" s="101">
        <v>2025</v>
      </c>
      <c r="E259" s="101">
        <v>2026</v>
      </c>
      <c r="F259" s="98" t="s">
        <v>1059</v>
      </c>
      <c r="G259" s="98" t="s">
        <v>1060</v>
      </c>
    </row>
    <row r="260" spans="1:7" ht="27.6" x14ac:dyDescent="0.3">
      <c r="A260" s="98" t="s">
        <v>1030</v>
      </c>
      <c r="B260" s="98" t="s">
        <v>1061</v>
      </c>
      <c r="C260" s="161">
        <v>4.12</v>
      </c>
      <c r="D260" s="101">
        <v>2025</v>
      </c>
      <c r="E260" s="101">
        <v>2028</v>
      </c>
      <c r="F260" s="98" t="s">
        <v>1062</v>
      </c>
      <c r="G260" s="98" t="s">
        <v>1063</v>
      </c>
    </row>
    <row r="261" spans="1:7" ht="41.4" x14ac:dyDescent="0.3">
      <c r="A261" s="98" t="s">
        <v>1030</v>
      </c>
      <c r="B261" s="98" t="s">
        <v>864</v>
      </c>
      <c r="C261" s="161">
        <v>14.18</v>
      </c>
      <c r="D261" s="101">
        <v>2025</v>
      </c>
      <c r="E261" s="101">
        <v>2028</v>
      </c>
      <c r="F261" s="98" t="s">
        <v>1064</v>
      </c>
      <c r="G261" s="98" t="s">
        <v>1065</v>
      </c>
    </row>
    <row r="262" spans="1:7" ht="41.4" x14ac:dyDescent="0.3">
      <c r="A262" s="98" t="s">
        <v>1030</v>
      </c>
      <c r="B262" s="98" t="s">
        <v>1066</v>
      </c>
      <c r="C262" s="161">
        <v>14.15</v>
      </c>
      <c r="D262" s="101">
        <v>2025</v>
      </c>
      <c r="E262" s="101">
        <v>2028</v>
      </c>
      <c r="F262" s="98" t="s">
        <v>1067</v>
      </c>
      <c r="G262" s="95" t="s">
        <v>1068</v>
      </c>
    </row>
    <row r="263" spans="1:7" ht="41.4" x14ac:dyDescent="0.3">
      <c r="A263" s="98" t="s">
        <v>1030</v>
      </c>
      <c r="B263" s="98" t="s">
        <v>1069</v>
      </c>
      <c r="C263" s="161">
        <v>6.17</v>
      </c>
      <c r="D263" s="101">
        <v>2025</v>
      </c>
      <c r="E263" s="101">
        <v>2026</v>
      </c>
      <c r="F263" s="98" t="s">
        <v>1070</v>
      </c>
      <c r="G263" s="98" t="s">
        <v>1071</v>
      </c>
    </row>
    <row r="264" spans="1:7" ht="41.4" x14ac:dyDescent="0.3">
      <c r="A264" s="98" t="s">
        <v>1030</v>
      </c>
      <c r="B264" s="98" t="s">
        <v>1072</v>
      </c>
      <c r="C264" s="161">
        <v>16.47</v>
      </c>
      <c r="D264" s="101">
        <v>2025</v>
      </c>
      <c r="E264" s="101">
        <v>2028</v>
      </c>
      <c r="F264" s="98" t="s">
        <v>1073</v>
      </c>
      <c r="G264" s="98" t="s">
        <v>1074</v>
      </c>
    </row>
    <row r="265" spans="1:7" ht="41.4" x14ac:dyDescent="0.3">
      <c r="A265" s="98" t="s">
        <v>1030</v>
      </c>
      <c r="B265" s="98" t="s">
        <v>1075</v>
      </c>
      <c r="C265" s="161">
        <v>8.43</v>
      </c>
      <c r="D265" s="101">
        <v>2025</v>
      </c>
      <c r="E265" s="101">
        <v>2028</v>
      </c>
      <c r="F265" s="98" t="s">
        <v>1076</v>
      </c>
      <c r="G265" s="98" t="s">
        <v>1077</v>
      </c>
    </row>
    <row r="266" spans="1:7" ht="27.6" x14ac:dyDescent="0.3">
      <c r="A266" s="98" t="s">
        <v>1030</v>
      </c>
      <c r="B266" s="98" t="s">
        <v>1078</v>
      </c>
      <c r="C266" s="161">
        <v>11.34</v>
      </c>
      <c r="D266" s="101">
        <v>2025</v>
      </c>
      <c r="E266" s="101">
        <v>2026</v>
      </c>
      <c r="F266" s="98" t="s">
        <v>1079</v>
      </c>
      <c r="G266" s="98" t="s">
        <v>1080</v>
      </c>
    </row>
    <row r="267" spans="1:7" ht="27.6" x14ac:dyDescent="0.3">
      <c r="A267" s="98" t="s">
        <v>1030</v>
      </c>
      <c r="B267" s="98" t="s">
        <v>1081</v>
      </c>
      <c r="C267" s="161">
        <v>2.9</v>
      </c>
      <c r="D267" s="101">
        <v>2025</v>
      </c>
      <c r="E267" s="101">
        <v>2028</v>
      </c>
      <c r="F267" s="98" t="s">
        <v>1082</v>
      </c>
      <c r="G267" s="98" t="s">
        <v>1083</v>
      </c>
    </row>
    <row r="268" spans="1:7" ht="27.6" x14ac:dyDescent="0.3">
      <c r="A268" s="98" t="s">
        <v>1030</v>
      </c>
      <c r="B268" s="98" t="s">
        <v>1084</v>
      </c>
      <c r="C268" s="161">
        <v>9.61</v>
      </c>
      <c r="D268" s="101">
        <v>2025</v>
      </c>
      <c r="E268" s="101">
        <v>2028</v>
      </c>
      <c r="F268" s="98" t="s">
        <v>1085</v>
      </c>
      <c r="G268" s="98" t="s">
        <v>1086</v>
      </c>
    </row>
    <row r="269" spans="1:7" ht="41.4" x14ac:dyDescent="0.3">
      <c r="A269" s="98" t="s">
        <v>1030</v>
      </c>
      <c r="B269" s="95" t="s">
        <v>1087</v>
      </c>
      <c r="C269" s="161">
        <v>13.93</v>
      </c>
      <c r="D269" s="101">
        <v>2025</v>
      </c>
      <c r="E269" s="101">
        <v>2028</v>
      </c>
      <c r="F269" s="98" t="s">
        <v>1088</v>
      </c>
      <c r="G269" s="98" t="s">
        <v>1089</v>
      </c>
    </row>
    <row r="270" spans="1:7" ht="41.4" x14ac:dyDescent="0.3">
      <c r="A270" s="98" t="s">
        <v>1030</v>
      </c>
      <c r="B270" s="95" t="s">
        <v>1090</v>
      </c>
      <c r="C270" s="161">
        <v>19.48</v>
      </c>
      <c r="D270" s="101">
        <v>2025</v>
      </c>
      <c r="E270" s="101">
        <v>2028</v>
      </c>
      <c r="F270" s="98" t="s">
        <v>1091</v>
      </c>
      <c r="G270" s="98" t="s">
        <v>1092</v>
      </c>
    </row>
    <row r="271" spans="1:7" ht="41.4" x14ac:dyDescent="0.3">
      <c r="A271" s="98" t="s">
        <v>1030</v>
      </c>
      <c r="B271" s="98" t="s">
        <v>1093</v>
      </c>
      <c r="C271" s="161">
        <v>37.979999999999997</v>
      </c>
      <c r="D271" s="101">
        <v>2025</v>
      </c>
      <c r="E271" s="101">
        <v>2028</v>
      </c>
      <c r="F271" s="95" t="s">
        <v>1094</v>
      </c>
      <c r="G271" s="98" t="s">
        <v>1095</v>
      </c>
    </row>
    <row r="272" spans="1:7" ht="41.4" x14ac:dyDescent="0.3">
      <c r="A272" s="98" t="s">
        <v>1030</v>
      </c>
      <c r="B272" s="98" t="s">
        <v>1096</v>
      </c>
      <c r="C272" s="161">
        <v>2.42</v>
      </c>
      <c r="D272" s="101">
        <v>2025</v>
      </c>
      <c r="E272" s="101">
        <v>2028</v>
      </c>
      <c r="F272" s="98" t="s">
        <v>1097</v>
      </c>
      <c r="G272" s="98" t="s">
        <v>1098</v>
      </c>
    </row>
    <row r="273" spans="1:7" ht="41.4" x14ac:dyDescent="0.3">
      <c r="A273" s="98" t="s">
        <v>1030</v>
      </c>
      <c r="B273" s="98" t="s">
        <v>1099</v>
      </c>
      <c r="C273" s="161">
        <v>14.31</v>
      </c>
      <c r="D273" s="101">
        <v>2025</v>
      </c>
      <c r="E273" s="101">
        <v>2028</v>
      </c>
      <c r="F273" s="95" t="s">
        <v>1100</v>
      </c>
      <c r="G273" s="98" t="s">
        <v>1101</v>
      </c>
    </row>
    <row r="274" spans="1:7" ht="41.4" x14ac:dyDescent="0.3">
      <c r="A274" s="99" t="s">
        <v>317</v>
      </c>
      <c r="B274" s="99" t="s">
        <v>5</v>
      </c>
      <c r="C274" s="99" t="s">
        <v>174</v>
      </c>
      <c r="D274" s="99" t="s">
        <v>318</v>
      </c>
      <c r="E274" s="99" t="s">
        <v>9</v>
      </c>
      <c r="F274" s="99" t="s">
        <v>319</v>
      </c>
      <c r="G274" s="99" t="s">
        <v>11</v>
      </c>
    </row>
    <row r="275" spans="1:7" ht="69" x14ac:dyDescent="0.3">
      <c r="A275" s="98" t="s">
        <v>1102</v>
      </c>
      <c r="B275" s="98" t="s">
        <v>634</v>
      </c>
      <c r="C275" s="100">
        <v>435</v>
      </c>
      <c r="D275" s="101">
        <v>2019</v>
      </c>
      <c r="E275" s="101">
        <v>2033</v>
      </c>
      <c r="F275" s="98" t="s">
        <v>1103</v>
      </c>
      <c r="G275" s="98" t="s">
        <v>1104</v>
      </c>
    </row>
    <row r="276" spans="1:7" ht="27.6" x14ac:dyDescent="0.3">
      <c r="A276" s="98" t="s">
        <v>1102</v>
      </c>
      <c r="B276" s="98" t="s">
        <v>1105</v>
      </c>
      <c r="C276" s="100">
        <v>24.504000000000001</v>
      </c>
      <c r="D276" s="101">
        <v>2024</v>
      </c>
      <c r="E276" s="101">
        <v>2029</v>
      </c>
      <c r="F276" s="98" t="s">
        <v>1106</v>
      </c>
      <c r="G276" s="98" t="s">
        <v>1107</v>
      </c>
    </row>
    <row r="277" spans="1:7" x14ac:dyDescent="0.3">
      <c r="A277" s="98" t="s">
        <v>1102</v>
      </c>
      <c r="B277" s="98" t="s">
        <v>1108</v>
      </c>
      <c r="C277" s="100">
        <v>7.3</v>
      </c>
      <c r="D277" s="101">
        <v>2014</v>
      </c>
      <c r="E277" s="101">
        <v>2029</v>
      </c>
      <c r="F277" s="98" t="s">
        <v>1109</v>
      </c>
      <c r="G277" s="98" t="s">
        <v>1110</v>
      </c>
    </row>
    <row r="278" spans="1:7" ht="41.4" x14ac:dyDescent="0.3">
      <c r="A278" s="98" t="s">
        <v>1102</v>
      </c>
      <c r="B278" s="98" t="s">
        <v>1111</v>
      </c>
      <c r="C278" s="100">
        <v>19.556999999999999</v>
      </c>
      <c r="D278" s="101">
        <v>2024</v>
      </c>
      <c r="E278" s="101">
        <v>2029</v>
      </c>
      <c r="F278" s="98" t="s">
        <v>1112</v>
      </c>
      <c r="G278" s="98" t="s">
        <v>1113</v>
      </c>
    </row>
    <row r="279" spans="1:7" ht="96.6" x14ac:dyDescent="0.3">
      <c r="A279" s="98" t="s">
        <v>1102</v>
      </c>
      <c r="B279" s="98" t="s">
        <v>1114</v>
      </c>
      <c r="C279" s="100">
        <v>144</v>
      </c>
      <c r="D279" s="101">
        <v>2016</v>
      </c>
      <c r="E279" s="101">
        <v>2026</v>
      </c>
      <c r="F279" s="98" t="s">
        <v>1115</v>
      </c>
      <c r="G279" s="98" t="s">
        <v>1116</v>
      </c>
    </row>
    <row r="280" spans="1:7" ht="27.6" x14ac:dyDescent="0.3">
      <c r="A280" s="98" t="s">
        <v>1102</v>
      </c>
      <c r="B280" s="98" t="s">
        <v>1117</v>
      </c>
      <c r="C280" s="100">
        <f>5.368+(5.2*4)</f>
        <v>26.167999999999999</v>
      </c>
      <c r="D280" s="101">
        <v>2025</v>
      </c>
      <c r="E280" s="101">
        <v>2030</v>
      </c>
      <c r="F280" s="98" t="s">
        <v>1118</v>
      </c>
      <c r="G280" s="98" t="s">
        <v>1119</v>
      </c>
    </row>
    <row r="281" spans="1:7" ht="27.6" x14ac:dyDescent="0.3">
      <c r="A281" s="98" t="s">
        <v>1102</v>
      </c>
      <c r="B281" s="98" t="s">
        <v>1120</v>
      </c>
      <c r="C281" s="100">
        <f>0.196+3.062+1.411+2</f>
        <v>6.6690000000000005</v>
      </c>
      <c r="D281" s="101">
        <v>2019</v>
      </c>
      <c r="E281" s="101">
        <v>2026</v>
      </c>
      <c r="F281" s="98" t="s">
        <v>1121</v>
      </c>
      <c r="G281" s="98" t="s">
        <v>1122</v>
      </c>
    </row>
    <row r="282" spans="1:7" ht="27.6" x14ac:dyDescent="0.3">
      <c r="A282" s="98" t="s">
        <v>1102</v>
      </c>
      <c r="B282" s="98" t="s">
        <v>1123</v>
      </c>
      <c r="C282" s="100">
        <v>257.5</v>
      </c>
      <c r="D282" s="101">
        <v>2023</v>
      </c>
      <c r="E282" s="101">
        <v>2028</v>
      </c>
      <c r="F282" s="98" t="s">
        <v>1124</v>
      </c>
      <c r="G282" s="98" t="s">
        <v>1125</v>
      </c>
    </row>
    <row r="283" spans="1:7" x14ac:dyDescent="0.3">
      <c r="A283" s="98" t="s">
        <v>1102</v>
      </c>
      <c r="B283" s="98" t="s">
        <v>1126</v>
      </c>
      <c r="C283" s="100">
        <v>13.5</v>
      </c>
      <c r="D283" s="101">
        <v>2020</v>
      </c>
      <c r="E283" s="101">
        <v>2026</v>
      </c>
      <c r="F283" s="98" t="s">
        <v>1127</v>
      </c>
      <c r="G283" s="98" t="s">
        <v>1128</v>
      </c>
    </row>
    <row r="284" spans="1:7" x14ac:dyDescent="0.3">
      <c r="A284" s="98" t="s">
        <v>1102</v>
      </c>
      <c r="B284" s="98" t="s">
        <v>1129</v>
      </c>
      <c r="C284" s="100">
        <v>28.283999999999999</v>
      </c>
      <c r="D284" s="101">
        <v>2018</v>
      </c>
      <c r="E284" s="101">
        <v>2026</v>
      </c>
      <c r="F284" s="98" t="s">
        <v>1127</v>
      </c>
      <c r="G284" s="98" t="s">
        <v>1130</v>
      </c>
    </row>
    <row r="285" spans="1:7" ht="27.6" x14ac:dyDescent="0.3">
      <c r="A285" s="102" t="s">
        <v>1102</v>
      </c>
      <c r="B285" s="102" t="s">
        <v>1131</v>
      </c>
      <c r="C285" s="100">
        <v>28.7</v>
      </c>
      <c r="D285" s="101">
        <v>2023</v>
      </c>
      <c r="E285" s="101">
        <v>2027</v>
      </c>
      <c r="F285" s="102" t="s">
        <v>1132</v>
      </c>
      <c r="G285" s="102" t="s">
        <v>1133</v>
      </c>
    </row>
    <row r="286" spans="1:7" x14ac:dyDescent="0.3">
      <c r="A286" s="102" t="s">
        <v>1102</v>
      </c>
      <c r="B286" s="102" t="s">
        <v>1134</v>
      </c>
      <c r="C286" s="100">
        <v>3.7949999999999999</v>
      </c>
      <c r="D286" s="101">
        <v>2025</v>
      </c>
      <c r="E286" s="101">
        <v>2026</v>
      </c>
      <c r="F286" s="102" t="s">
        <v>1135</v>
      </c>
      <c r="G286" s="102" t="s">
        <v>1136</v>
      </c>
    </row>
    <row r="287" spans="1:7" x14ac:dyDescent="0.25">
      <c r="A287" s="102" t="s">
        <v>1102</v>
      </c>
      <c r="B287" s="102" t="s">
        <v>1137</v>
      </c>
      <c r="C287" s="100">
        <v>5.0999999999999996</v>
      </c>
      <c r="D287" s="101">
        <v>2025</v>
      </c>
      <c r="E287" s="101">
        <v>2026</v>
      </c>
      <c r="F287" s="102" t="s">
        <v>1138</v>
      </c>
      <c r="G287" s="167" t="s">
        <v>1139</v>
      </c>
    </row>
    <row r="288" spans="1:7" x14ac:dyDescent="0.25">
      <c r="A288" s="102" t="s">
        <v>1102</v>
      </c>
      <c r="B288" s="102" t="s">
        <v>1140</v>
      </c>
      <c r="C288" s="100">
        <v>10.842000000000001</v>
      </c>
      <c r="D288" s="101">
        <v>2023</v>
      </c>
      <c r="E288" s="101">
        <v>2028</v>
      </c>
      <c r="F288" s="102" t="s">
        <v>1135</v>
      </c>
      <c r="G288" s="168" t="s">
        <v>1141</v>
      </c>
    </row>
    <row r="289" spans="1:7" x14ac:dyDescent="0.25">
      <c r="A289" s="102" t="s">
        <v>1102</v>
      </c>
      <c r="B289" s="102" t="s">
        <v>1142</v>
      </c>
      <c r="C289" s="100">
        <v>18.5</v>
      </c>
      <c r="D289" s="101">
        <v>2025</v>
      </c>
      <c r="E289" s="101">
        <v>2026</v>
      </c>
      <c r="F289" s="102" t="s">
        <v>1135</v>
      </c>
      <c r="G289" s="169" t="s">
        <v>1143</v>
      </c>
    </row>
    <row r="290" spans="1:7" ht="41.4" x14ac:dyDescent="0.3">
      <c r="A290" s="99" t="s">
        <v>317</v>
      </c>
      <c r="B290" s="99" t="s">
        <v>5</v>
      </c>
      <c r="C290" s="99" t="s">
        <v>174</v>
      </c>
      <c r="D290" s="99" t="s">
        <v>318</v>
      </c>
      <c r="E290" s="99" t="s">
        <v>9</v>
      </c>
      <c r="F290" s="99" t="s">
        <v>319</v>
      </c>
      <c r="G290" s="99" t="s">
        <v>11</v>
      </c>
    </row>
    <row r="291" spans="1:7" ht="41.4" x14ac:dyDescent="0.3">
      <c r="A291" s="98" t="s">
        <v>1144</v>
      </c>
      <c r="B291" s="98" t="s">
        <v>1145</v>
      </c>
      <c r="C291" s="100">
        <v>9.4</v>
      </c>
      <c r="D291" s="101">
        <v>2017</v>
      </c>
      <c r="E291" s="101">
        <v>2028</v>
      </c>
      <c r="F291" s="98" t="s">
        <v>1146</v>
      </c>
      <c r="G291" s="98" t="s">
        <v>1147</v>
      </c>
    </row>
    <row r="292" spans="1:7" ht="41.4" x14ac:dyDescent="0.3">
      <c r="A292" s="98" t="s">
        <v>1144</v>
      </c>
      <c r="B292" s="98" t="s">
        <v>1148</v>
      </c>
      <c r="C292" s="100">
        <v>17.100000000000001</v>
      </c>
      <c r="D292" s="101">
        <v>2020</v>
      </c>
      <c r="E292" s="101">
        <v>2026</v>
      </c>
      <c r="F292" s="98" t="s">
        <v>1149</v>
      </c>
      <c r="G292" s="98" t="s">
        <v>1150</v>
      </c>
    </row>
    <row r="293" spans="1:7" ht="27.6" x14ac:dyDescent="0.3">
      <c r="A293" s="98" t="s">
        <v>1144</v>
      </c>
      <c r="B293" s="98" t="s">
        <v>1151</v>
      </c>
      <c r="C293" s="100">
        <v>7</v>
      </c>
      <c r="D293" s="101">
        <v>2024</v>
      </c>
      <c r="E293" s="101">
        <v>2027</v>
      </c>
      <c r="F293" s="98" t="s">
        <v>1152</v>
      </c>
      <c r="G293" s="98" t="s">
        <v>1153</v>
      </c>
    </row>
    <row r="294" spans="1:7" ht="41.4" x14ac:dyDescent="0.3">
      <c r="A294" s="98" t="s">
        <v>1144</v>
      </c>
      <c r="B294" s="98" t="s">
        <v>1154</v>
      </c>
      <c r="C294" s="100">
        <v>3.4</v>
      </c>
      <c r="D294" s="101">
        <v>2024</v>
      </c>
      <c r="E294" s="101">
        <v>2027</v>
      </c>
      <c r="F294" s="98" t="s">
        <v>1152</v>
      </c>
      <c r="G294" s="98" t="s">
        <v>1153</v>
      </c>
    </row>
    <row r="295" spans="1:7" x14ac:dyDescent="0.3">
      <c r="A295" s="98" t="s">
        <v>1144</v>
      </c>
      <c r="B295" s="98" t="s">
        <v>1155</v>
      </c>
      <c r="C295" s="100">
        <v>4.0999999999999996</v>
      </c>
      <c r="D295" s="101">
        <v>2022</v>
      </c>
      <c r="E295" s="101">
        <v>2029</v>
      </c>
      <c r="F295" s="98" t="s">
        <v>1156</v>
      </c>
      <c r="G295" s="98" t="s">
        <v>1157</v>
      </c>
    </row>
    <row r="296" spans="1:7" x14ac:dyDescent="0.3">
      <c r="A296" s="98" t="s">
        <v>1144</v>
      </c>
      <c r="B296" s="98" t="s">
        <v>1158</v>
      </c>
      <c r="C296" s="100">
        <v>11.2</v>
      </c>
      <c r="D296" s="101">
        <v>2022</v>
      </c>
      <c r="E296" s="101">
        <v>2026</v>
      </c>
      <c r="F296" s="98" t="s">
        <v>1159</v>
      </c>
      <c r="G296" s="98" t="s">
        <v>1160</v>
      </c>
    </row>
    <row r="297" spans="1:7" x14ac:dyDescent="0.3">
      <c r="A297" s="98" t="s">
        <v>1144</v>
      </c>
      <c r="B297" s="98" t="s">
        <v>1161</v>
      </c>
      <c r="C297" s="100">
        <v>6.6</v>
      </c>
      <c r="D297" s="101">
        <v>2019</v>
      </c>
      <c r="E297" s="101">
        <v>2030</v>
      </c>
      <c r="F297" s="98" t="s">
        <v>1162</v>
      </c>
      <c r="G297" s="98" t="s">
        <v>1163</v>
      </c>
    </row>
    <row r="298" spans="1:7" ht="41.4" x14ac:dyDescent="0.3">
      <c r="A298" s="99" t="s">
        <v>317</v>
      </c>
      <c r="B298" s="99" t="s">
        <v>5</v>
      </c>
      <c r="C298" s="99" t="s">
        <v>174</v>
      </c>
      <c r="D298" s="99" t="s">
        <v>318</v>
      </c>
      <c r="E298" s="99" t="s">
        <v>9</v>
      </c>
      <c r="F298" s="99" t="s">
        <v>319</v>
      </c>
      <c r="G298" s="99" t="s">
        <v>11</v>
      </c>
    </row>
    <row r="299" spans="1:7" ht="41.4" x14ac:dyDescent="0.3">
      <c r="A299" s="98" t="s">
        <v>1164</v>
      </c>
      <c r="B299" s="98" t="s">
        <v>634</v>
      </c>
      <c r="C299" s="100">
        <v>151.5</v>
      </c>
      <c r="D299" s="101">
        <v>2018</v>
      </c>
      <c r="E299" s="101">
        <v>2027</v>
      </c>
      <c r="F299" s="98" t="s">
        <v>1165</v>
      </c>
      <c r="G299" s="98" t="s">
        <v>1166</v>
      </c>
    </row>
    <row r="300" spans="1:7" ht="41.4" x14ac:dyDescent="0.3">
      <c r="A300" s="98" t="s">
        <v>1164</v>
      </c>
      <c r="B300" s="98" t="s">
        <v>1167</v>
      </c>
      <c r="C300" s="100">
        <v>95</v>
      </c>
      <c r="D300" s="101">
        <v>2022</v>
      </c>
      <c r="E300" s="101">
        <v>2030</v>
      </c>
      <c r="F300" s="98" t="s">
        <v>1165</v>
      </c>
      <c r="G300" s="98" t="s">
        <v>1166</v>
      </c>
    </row>
    <row r="301" spans="1:7" x14ac:dyDescent="0.3">
      <c r="A301" s="98" t="s">
        <v>1164</v>
      </c>
      <c r="B301" s="98" t="s">
        <v>1168</v>
      </c>
      <c r="C301" s="100">
        <f>SUM(910+1285+830+895)/1000</f>
        <v>3.92</v>
      </c>
      <c r="D301" s="101">
        <v>2022</v>
      </c>
      <c r="E301" s="101">
        <v>2026</v>
      </c>
      <c r="F301" s="98" t="s">
        <v>1169</v>
      </c>
      <c r="G301" s="98" t="s">
        <v>1170</v>
      </c>
    </row>
    <row r="302" spans="1:7" x14ac:dyDescent="0.3">
      <c r="A302" s="98" t="s">
        <v>1164</v>
      </c>
      <c r="B302" s="98" t="s">
        <v>1171</v>
      </c>
      <c r="C302" s="100">
        <f>SUM(910+897+893+894)/1000</f>
        <v>3.5939999999999999</v>
      </c>
      <c r="D302" s="101">
        <v>2022</v>
      </c>
      <c r="E302" s="101">
        <v>2026</v>
      </c>
      <c r="F302" s="98" t="s">
        <v>1169</v>
      </c>
      <c r="G302" s="98" t="s">
        <v>1170</v>
      </c>
    </row>
    <row r="303" spans="1:7" x14ac:dyDescent="0.3">
      <c r="A303" s="98" t="s">
        <v>1164</v>
      </c>
      <c r="B303" s="98" t="s">
        <v>540</v>
      </c>
      <c r="C303" s="100">
        <f>1.138+0.993+1.554+1.347</f>
        <v>5.032</v>
      </c>
      <c r="D303" s="101">
        <v>2022</v>
      </c>
      <c r="E303" s="101">
        <v>2026</v>
      </c>
      <c r="F303" s="98" t="s">
        <v>1169</v>
      </c>
      <c r="G303" s="98" t="s">
        <v>1170</v>
      </c>
    </row>
    <row r="304" spans="1:7" ht="27.6" x14ac:dyDescent="0.3">
      <c r="A304" s="98" t="s">
        <v>1164</v>
      </c>
      <c r="B304" s="98" t="s">
        <v>1172</v>
      </c>
      <c r="C304" s="100">
        <f>0.562+0.35+0.69+0.905</f>
        <v>2.5069999999999997</v>
      </c>
      <c r="D304" s="101">
        <v>2023</v>
      </c>
      <c r="E304" s="101">
        <v>2028</v>
      </c>
      <c r="F304" s="98" t="s">
        <v>1169</v>
      </c>
      <c r="G304" s="98" t="s">
        <v>1170</v>
      </c>
    </row>
    <row r="305" spans="1:7" ht="27.6" x14ac:dyDescent="0.3">
      <c r="A305" s="98" t="s">
        <v>1164</v>
      </c>
      <c r="B305" s="98" t="s">
        <v>1173</v>
      </c>
      <c r="C305" s="100">
        <f>1.325+1.061+1.305+1.305+1.15+1.15+1.15</f>
        <v>8.4459999999999997</v>
      </c>
      <c r="D305" s="101">
        <v>2024</v>
      </c>
      <c r="E305" s="101">
        <v>2031</v>
      </c>
      <c r="F305" s="98" t="s">
        <v>1174</v>
      </c>
      <c r="G305" s="98" t="s">
        <v>1175</v>
      </c>
    </row>
    <row r="306" spans="1:7" ht="27.6" x14ac:dyDescent="0.3">
      <c r="A306" s="98" t="s">
        <v>1164</v>
      </c>
      <c r="B306" s="98" t="s">
        <v>1176</v>
      </c>
      <c r="C306" s="100">
        <f>2.958+4.49+3.07+2+2+2+2</f>
        <v>18.518000000000001</v>
      </c>
      <c r="D306" s="101">
        <v>2024</v>
      </c>
      <c r="E306" s="101">
        <v>2029</v>
      </c>
      <c r="F306" s="98" t="s">
        <v>809</v>
      </c>
      <c r="G306" s="98" t="s">
        <v>1177</v>
      </c>
    </row>
    <row r="307" spans="1:7" x14ac:dyDescent="0.3">
      <c r="A307" s="98" t="s">
        <v>1164</v>
      </c>
      <c r="B307" s="98" t="s">
        <v>1178</v>
      </c>
      <c r="C307" s="100">
        <f>1.024+4.015</f>
        <v>5.0389999999999997</v>
      </c>
      <c r="D307" s="101">
        <v>2023</v>
      </c>
      <c r="E307" s="101">
        <v>2025</v>
      </c>
      <c r="F307" s="98" t="s">
        <v>809</v>
      </c>
      <c r="G307" s="98" t="s">
        <v>1179</v>
      </c>
    </row>
    <row r="308" spans="1:7" ht="27.6" x14ac:dyDescent="0.3">
      <c r="A308" s="98" t="s">
        <v>1164</v>
      </c>
      <c r="B308" s="98" t="s">
        <v>1180</v>
      </c>
      <c r="C308" s="100">
        <f>0.07+0.9+1.5</f>
        <v>2.4699999999999998</v>
      </c>
      <c r="D308" s="101">
        <v>2023</v>
      </c>
      <c r="E308" s="101">
        <v>2025</v>
      </c>
      <c r="F308" s="98" t="s">
        <v>809</v>
      </c>
      <c r="G308" s="98" t="s">
        <v>1181</v>
      </c>
    </row>
    <row r="309" spans="1:7" x14ac:dyDescent="0.3">
      <c r="A309" s="98" t="s">
        <v>1164</v>
      </c>
      <c r="B309" s="98" t="s">
        <v>1182</v>
      </c>
      <c r="C309" s="100">
        <f>0.072+0.824+1.748</f>
        <v>2.6440000000000001</v>
      </c>
      <c r="D309" s="101">
        <v>2024</v>
      </c>
      <c r="E309" s="101">
        <v>2026</v>
      </c>
      <c r="F309" s="98" t="s">
        <v>1183</v>
      </c>
      <c r="G309" s="98" t="s">
        <v>1184</v>
      </c>
    </row>
    <row r="310" spans="1:7" x14ac:dyDescent="0.3">
      <c r="A310" s="98" t="s">
        <v>1164</v>
      </c>
      <c r="B310" s="98" t="s">
        <v>1185</v>
      </c>
      <c r="C310" s="100">
        <v>1.5</v>
      </c>
      <c r="D310" s="101">
        <v>2025</v>
      </c>
      <c r="E310" s="101">
        <v>2027</v>
      </c>
      <c r="F310" s="98" t="s">
        <v>1186</v>
      </c>
      <c r="G310" s="98" t="s">
        <v>1187</v>
      </c>
    </row>
    <row r="311" spans="1:7" x14ac:dyDescent="0.3">
      <c r="A311" s="98" t="s">
        <v>1164</v>
      </c>
      <c r="B311" s="98" t="s">
        <v>725</v>
      </c>
      <c r="C311" s="100">
        <f>2+19.27+0.516</f>
        <v>21.786000000000001</v>
      </c>
      <c r="D311" s="101">
        <v>2024</v>
      </c>
      <c r="E311" s="101">
        <v>2028</v>
      </c>
      <c r="F311" s="98" t="s">
        <v>1186</v>
      </c>
      <c r="G311" s="98" t="s">
        <v>1188</v>
      </c>
    </row>
    <row r="312" spans="1:7" ht="27.6" x14ac:dyDescent="0.3">
      <c r="A312" s="98" t="s">
        <v>1164</v>
      </c>
      <c r="B312" s="98" t="s">
        <v>1189</v>
      </c>
      <c r="C312" s="100">
        <v>20</v>
      </c>
      <c r="D312" s="101">
        <v>2026</v>
      </c>
      <c r="E312" s="101">
        <v>2036</v>
      </c>
      <c r="F312" s="98" t="s">
        <v>1186</v>
      </c>
      <c r="G312" s="98" t="s">
        <v>1190</v>
      </c>
    </row>
    <row r="313" spans="1:7" x14ac:dyDescent="0.3">
      <c r="A313" s="98" t="s">
        <v>1164</v>
      </c>
      <c r="B313" s="98" t="s">
        <v>560</v>
      </c>
      <c r="C313" s="100">
        <v>8.6</v>
      </c>
      <c r="D313" s="101">
        <v>2023</v>
      </c>
      <c r="E313" s="101">
        <v>2026</v>
      </c>
      <c r="F313" s="98" t="s">
        <v>1186</v>
      </c>
      <c r="G313" s="98" t="s">
        <v>1191</v>
      </c>
    </row>
    <row r="314" spans="1:7" x14ac:dyDescent="0.3">
      <c r="A314" s="98" t="s">
        <v>1164</v>
      </c>
      <c r="B314" s="98" t="s">
        <v>1192</v>
      </c>
      <c r="C314" s="100">
        <f>0.796+0.35+0.45+0.98</f>
        <v>2.5759999999999996</v>
      </c>
      <c r="D314" s="101">
        <v>2024</v>
      </c>
      <c r="E314" s="101">
        <v>2026</v>
      </c>
      <c r="F314" s="98" t="s">
        <v>1193</v>
      </c>
      <c r="G314" s="98" t="s">
        <v>1194</v>
      </c>
    </row>
    <row r="315" spans="1:7" x14ac:dyDescent="0.3">
      <c r="A315" s="98" t="s">
        <v>1164</v>
      </c>
      <c r="B315" s="98" t="s">
        <v>1161</v>
      </c>
      <c r="C315" s="100">
        <v>10.170999999999999</v>
      </c>
      <c r="D315" s="101">
        <v>2017</v>
      </c>
      <c r="E315" s="101">
        <v>2031</v>
      </c>
      <c r="F315" s="98" t="s">
        <v>809</v>
      </c>
      <c r="G315" s="98" t="s">
        <v>1170</v>
      </c>
    </row>
    <row r="316" spans="1:7" x14ac:dyDescent="0.3">
      <c r="A316" s="98" t="s">
        <v>1164</v>
      </c>
      <c r="B316" s="98" t="s">
        <v>1196</v>
      </c>
      <c r="C316" s="100">
        <v>1.8</v>
      </c>
      <c r="D316" s="101">
        <v>2026</v>
      </c>
      <c r="E316" s="101">
        <v>2027</v>
      </c>
      <c r="F316" s="98" t="s">
        <v>1197</v>
      </c>
      <c r="G316" s="98" t="s">
        <v>1198</v>
      </c>
    </row>
    <row r="317" spans="1:7" x14ac:dyDescent="0.3">
      <c r="A317" s="98" t="s">
        <v>1164</v>
      </c>
      <c r="B317" s="98" t="s">
        <v>1199</v>
      </c>
      <c r="C317" s="100">
        <v>4.5</v>
      </c>
      <c r="D317" s="101">
        <v>2025</v>
      </c>
      <c r="E317" s="101">
        <v>2026</v>
      </c>
      <c r="F317" s="98" t="s">
        <v>1200</v>
      </c>
      <c r="G317" s="98" t="s">
        <v>1201</v>
      </c>
    </row>
    <row r="318" spans="1:7" x14ac:dyDescent="0.3">
      <c r="A318" s="98" t="s">
        <v>1164</v>
      </c>
      <c r="B318" s="98" t="s">
        <v>1202</v>
      </c>
      <c r="C318" s="100">
        <v>103.7</v>
      </c>
      <c r="D318" s="101">
        <v>2025</v>
      </c>
      <c r="E318" s="101">
        <v>2033</v>
      </c>
      <c r="F318" s="98" t="s">
        <v>933</v>
      </c>
      <c r="G318" s="98" t="s">
        <v>1203</v>
      </c>
    </row>
    <row r="319" spans="1:7" ht="27.6" x14ac:dyDescent="0.3">
      <c r="A319" s="98" t="s">
        <v>1164</v>
      </c>
      <c r="B319" s="98" t="s">
        <v>1204</v>
      </c>
      <c r="C319" s="100">
        <v>20</v>
      </c>
      <c r="D319" s="101">
        <v>2026</v>
      </c>
      <c r="E319" s="101">
        <v>2028</v>
      </c>
      <c r="F319" s="98" t="s">
        <v>1200</v>
      </c>
      <c r="G319" s="98" t="s">
        <v>1205</v>
      </c>
    </row>
    <row r="320" spans="1:7" ht="27.6" x14ac:dyDescent="0.3">
      <c r="A320" s="98" t="s">
        <v>1164</v>
      </c>
      <c r="B320" s="98" t="s">
        <v>1206</v>
      </c>
      <c r="C320" s="100">
        <v>13.2</v>
      </c>
      <c r="D320" s="101">
        <v>2026</v>
      </c>
      <c r="E320" s="101">
        <v>2028</v>
      </c>
      <c r="F320" s="98" t="s">
        <v>1200</v>
      </c>
      <c r="G320" s="98" t="s">
        <v>1207</v>
      </c>
    </row>
    <row r="321" spans="1:7" x14ac:dyDescent="0.3">
      <c r="A321" s="98" t="s">
        <v>1164</v>
      </c>
      <c r="B321" s="98" t="s">
        <v>1208</v>
      </c>
      <c r="C321" s="100">
        <v>33</v>
      </c>
      <c r="D321" s="101">
        <v>2027</v>
      </c>
      <c r="E321" s="101">
        <v>2030</v>
      </c>
      <c r="F321" s="98" t="s">
        <v>933</v>
      </c>
      <c r="G321" s="98" t="s">
        <v>1209</v>
      </c>
    </row>
    <row r="322" spans="1:7" ht="27.6" x14ac:dyDescent="0.3">
      <c r="A322" s="98" t="s">
        <v>1164</v>
      </c>
      <c r="B322" s="98" t="s">
        <v>1210</v>
      </c>
      <c r="C322" s="100">
        <v>11</v>
      </c>
      <c r="D322" s="101">
        <v>2026</v>
      </c>
      <c r="E322" s="101">
        <v>2027</v>
      </c>
      <c r="F322" s="98" t="s">
        <v>1195</v>
      </c>
      <c r="G322" s="98" t="s">
        <v>1211</v>
      </c>
    </row>
    <row r="323" spans="1:7" x14ac:dyDescent="0.3">
      <c r="A323" s="98" t="s">
        <v>1164</v>
      </c>
      <c r="B323" s="98" t="s">
        <v>1212</v>
      </c>
      <c r="C323" s="100">
        <v>26.3</v>
      </c>
      <c r="D323" s="101">
        <v>2031</v>
      </c>
      <c r="E323" s="101">
        <v>2033</v>
      </c>
      <c r="F323" s="98" t="s">
        <v>933</v>
      </c>
      <c r="G323" s="98" t="s">
        <v>1213</v>
      </c>
    </row>
    <row r="324" spans="1:7" x14ac:dyDescent="0.3">
      <c r="A324" s="98" t="s">
        <v>1164</v>
      </c>
      <c r="B324" s="98" t="s">
        <v>1214</v>
      </c>
      <c r="C324" s="100">
        <v>7.5</v>
      </c>
      <c r="D324" s="101">
        <v>2027</v>
      </c>
      <c r="E324" s="101">
        <v>2029</v>
      </c>
      <c r="F324" s="98" t="s">
        <v>933</v>
      </c>
      <c r="G324" s="98" t="s">
        <v>1215</v>
      </c>
    </row>
    <row r="325" spans="1:7" ht="27.6" x14ac:dyDescent="0.3">
      <c r="A325" s="98" t="s">
        <v>1164</v>
      </c>
      <c r="B325" s="98" t="s">
        <v>1216</v>
      </c>
      <c r="C325" s="100">
        <v>3.1</v>
      </c>
      <c r="D325" s="101">
        <v>2025</v>
      </c>
      <c r="E325" s="101">
        <v>2028</v>
      </c>
      <c r="F325" s="98" t="s">
        <v>1217</v>
      </c>
      <c r="G325" s="98"/>
    </row>
    <row r="326" spans="1:7" ht="27.6" x14ac:dyDescent="0.3">
      <c r="A326" s="98" t="s">
        <v>1164</v>
      </c>
      <c r="B326" s="98" t="s">
        <v>1218</v>
      </c>
      <c r="C326" s="100">
        <v>3.8</v>
      </c>
      <c r="D326" s="101">
        <v>2025</v>
      </c>
      <c r="E326" s="101">
        <v>2028</v>
      </c>
      <c r="F326" s="98" t="s">
        <v>1217</v>
      </c>
      <c r="G326" s="98" t="s">
        <v>1219</v>
      </c>
    </row>
    <row r="327" spans="1:7" x14ac:dyDescent="0.25">
      <c r="A327" s="98" t="s">
        <v>1164</v>
      </c>
      <c r="B327" s="98" t="s">
        <v>1220</v>
      </c>
      <c r="C327" s="140">
        <f>20.5-3.8</f>
        <v>16.7</v>
      </c>
      <c r="D327" s="140">
        <v>2025</v>
      </c>
      <c r="E327" s="140">
        <v>2029</v>
      </c>
      <c r="F327" s="141" t="s">
        <v>1217</v>
      </c>
      <c r="G327" s="141" t="s">
        <v>1221</v>
      </c>
    </row>
    <row r="328" spans="1:7" x14ac:dyDescent="0.25">
      <c r="A328" s="98" t="s">
        <v>1164</v>
      </c>
      <c r="B328" s="98" t="s">
        <v>1222</v>
      </c>
      <c r="C328" s="140">
        <v>4.0999999999999996</v>
      </c>
      <c r="D328" s="140">
        <v>2025</v>
      </c>
      <c r="E328" s="140">
        <v>2026</v>
      </c>
      <c r="F328" s="141" t="s">
        <v>1217</v>
      </c>
      <c r="G328" s="141" t="s">
        <v>1221</v>
      </c>
    </row>
    <row r="329" spans="1:7" ht="64.2" customHeight="1" x14ac:dyDescent="0.3">
      <c r="A329" s="99" t="s">
        <v>317</v>
      </c>
      <c r="B329" s="99" t="s">
        <v>5</v>
      </c>
      <c r="C329" s="99" t="s">
        <v>1350</v>
      </c>
      <c r="D329" s="99" t="s">
        <v>318</v>
      </c>
      <c r="E329" s="99" t="s">
        <v>9</v>
      </c>
      <c r="F329" s="99" t="s">
        <v>319</v>
      </c>
      <c r="G329" s="99" t="s">
        <v>11</v>
      </c>
    </row>
    <row r="330" spans="1:7" ht="41.4" x14ac:dyDescent="0.3">
      <c r="A330" s="98" t="s">
        <v>1223</v>
      </c>
      <c r="B330" s="98" t="s">
        <v>529</v>
      </c>
      <c r="C330" s="161">
        <v>79.098456999999996</v>
      </c>
      <c r="D330" s="101">
        <v>2025</v>
      </c>
      <c r="E330" s="101">
        <v>2029</v>
      </c>
      <c r="F330" s="98" t="s">
        <v>1224</v>
      </c>
      <c r="G330" s="98" t="s">
        <v>1225</v>
      </c>
    </row>
    <row r="331" spans="1:7" ht="55.2" x14ac:dyDescent="0.3">
      <c r="A331" s="98" t="s">
        <v>1223</v>
      </c>
      <c r="B331" s="98" t="s">
        <v>1226</v>
      </c>
      <c r="C331" s="161">
        <v>206.4</v>
      </c>
      <c r="D331" s="101">
        <v>2025</v>
      </c>
      <c r="E331" s="101">
        <v>2030</v>
      </c>
      <c r="F331" s="98" t="s">
        <v>1227</v>
      </c>
      <c r="G331" s="98" t="s">
        <v>1228</v>
      </c>
    </row>
    <row r="332" spans="1:7" ht="41.4" x14ac:dyDescent="0.3">
      <c r="A332" s="98" t="s">
        <v>1223</v>
      </c>
      <c r="B332" s="98" t="s">
        <v>321</v>
      </c>
      <c r="C332" s="161">
        <v>8.124352</v>
      </c>
      <c r="D332" s="101">
        <v>2025</v>
      </c>
      <c r="E332" s="101">
        <v>2029</v>
      </c>
      <c r="F332" s="98" t="s">
        <v>1229</v>
      </c>
      <c r="G332" s="98" t="s">
        <v>1230</v>
      </c>
    </row>
    <row r="333" spans="1:7" ht="69" x14ac:dyDescent="0.3">
      <c r="A333" s="98" t="s">
        <v>1223</v>
      </c>
      <c r="B333" s="98" t="s">
        <v>1231</v>
      </c>
      <c r="C333" s="161">
        <v>24.4</v>
      </c>
      <c r="D333" s="101">
        <v>2025</v>
      </c>
      <c r="E333" s="101">
        <v>2029</v>
      </c>
      <c r="F333" s="98" t="s">
        <v>1232</v>
      </c>
      <c r="G333" s="98" t="s">
        <v>715</v>
      </c>
    </row>
    <row r="334" spans="1:7" x14ac:dyDescent="0.3">
      <c r="A334" s="98" t="s">
        <v>1223</v>
      </c>
      <c r="B334" s="98" t="s">
        <v>1233</v>
      </c>
      <c r="C334" s="161">
        <v>14.026659</v>
      </c>
      <c r="D334" s="101">
        <v>2025</v>
      </c>
      <c r="E334" s="101">
        <v>2027</v>
      </c>
      <c r="F334" s="98" t="s">
        <v>1234</v>
      </c>
      <c r="G334" s="98" t="s">
        <v>1235</v>
      </c>
    </row>
    <row r="335" spans="1:7" ht="27.6" x14ac:dyDescent="0.3">
      <c r="A335" s="98" t="s">
        <v>1223</v>
      </c>
      <c r="B335" s="98" t="s">
        <v>1236</v>
      </c>
      <c r="C335" s="161">
        <v>3.0137360000000002</v>
      </c>
      <c r="D335" s="101">
        <v>2025</v>
      </c>
      <c r="E335" s="101">
        <v>2026</v>
      </c>
      <c r="F335" s="98" t="s">
        <v>1237</v>
      </c>
      <c r="G335" s="98" t="s">
        <v>1238</v>
      </c>
    </row>
    <row r="336" spans="1:7" ht="27.6" x14ac:dyDescent="0.3">
      <c r="A336" s="98" t="s">
        <v>1223</v>
      </c>
      <c r="B336" s="98" t="s">
        <v>1239</v>
      </c>
      <c r="C336" s="161">
        <v>7.5696849999999998</v>
      </c>
      <c r="D336" s="101">
        <v>2025</v>
      </c>
      <c r="E336" s="101">
        <v>2027</v>
      </c>
      <c r="F336" s="98" t="s">
        <v>1240</v>
      </c>
      <c r="G336" s="98" t="s">
        <v>1241</v>
      </c>
    </row>
    <row r="337" spans="1:7" ht="27.6" x14ac:dyDescent="0.3">
      <c r="A337" s="98" t="s">
        <v>1223</v>
      </c>
      <c r="B337" s="98" t="s">
        <v>755</v>
      </c>
      <c r="C337" s="161">
        <v>4.5098489100000005</v>
      </c>
      <c r="D337" s="101">
        <v>2025</v>
      </c>
      <c r="E337" s="101">
        <v>2026</v>
      </c>
      <c r="F337" s="98" t="s">
        <v>1242</v>
      </c>
      <c r="G337" s="98" t="s">
        <v>1243</v>
      </c>
    </row>
    <row r="338" spans="1:7" ht="27.6" x14ac:dyDescent="0.25">
      <c r="A338" s="98" t="s">
        <v>1223</v>
      </c>
      <c r="B338" s="98" t="s">
        <v>1244</v>
      </c>
      <c r="C338" s="170">
        <v>8.1196497430683809</v>
      </c>
      <c r="D338" s="171">
        <v>2025</v>
      </c>
      <c r="E338" s="171">
        <v>2027</v>
      </c>
      <c r="F338" s="125" t="s">
        <v>1245</v>
      </c>
      <c r="G338" s="130" t="s">
        <v>1246</v>
      </c>
    </row>
    <row r="339" spans="1:7" x14ac:dyDescent="0.3">
      <c r="A339" s="98" t="s">
        <v>1223</v>
      </c>
      <c r="B339" s="172" t="s">
        <v>1247</v>
      </c>
      <c r="C339" s="170">
        <v>3.1948699999999999</v>
      </c>
      <c r="D339" s="171">
        <v>2025</v>
      </c>
      <c r="E339" s="171">
        <v>2029</v>
      </c>
      <c r="F339" s="125" t="s">
        <v>1248</v>
      </c>
      <c r="G339" s="125" t="s">
        <v>1249</v>
      </c>
    </row>
    <row r="340" spans="1:7" ht="27.6" x14ac:dyDescent="0.3">
      <c r="A340" s="98" t="s">
        <v>1223</v>
      </c>
      <c r="B340" s="98" t="s">
        <v>1250</v>
      </c>
      <c r="C340" s="170">
        <v>4.5273839999999996</v>
      </c>
      <c r="D340" s="171">
        <v>2025</v>
      </c>
      <c r="E340" s="171">
        <v>2029</v>
      </c>
      <c r="F340" s="173" t="s">
        <v>1251</v>
      </c>
      <c r="G340" s="173" t="s">
        <v>715</v>
      </c>
    </row>
    <row r="341" spans="1:7" ht="27.6" x14ac:dyDescent="0.25">
      <c r="A341" s="98" t="s">
        <v>1223</v>
      </c>
      <c r="B341" s="172" t="s">
        <v>1252</v>
      </c>
      <c r="C341" s="170">
        <v>2</v>
      </c>
      <c r="D341" s="171">
        <v>2025</v>
      </c>
      <c r="E341" s="171">
        <v>2027</v>
      </c>
      <c r="F341" s="125" t="s">
        <v>331</v>
      </c>
      <c r="G341" s="130" t="s">
        <v>1253</v>
      </c>
    </row>
    <row r="342" spans="1:7" x14ac:dyDescent="0.25">
      <c r="A342" s="98" t="s">
        <v>1223</v>
      </c>
      <c r="B342" s="172" t="s">
        <v>23</v>
      </c>
      <c r="C342" s="170">
        <v>4.8936460000000004</v>
      </c>
      <c r="D342" s="171">
        <v>2025</v>
      </c>
      <c r="E342" s="171">
        <v>2027</v>
      </c>
      <c r="F342" s="125" t="s">
        <v>1254</v>
      </c>
      <c r="G342" s="130" t="s">
        <v>1255</v>
      </c>
    </row>
    <row r="343" spans="1:7" ht="27.6" x14ac:dyDescent="0.25">
      <c r="A343" s="98" t="s">
        <v>1223</v>
      </c>
      <c r="B343" s="172" t="s">
        <v>1256</v>
      </c>
      <c r="C343" s="170">
        <v>4.649</v>
      </c>
      <c r="D343" s="171">
        <v>2025</v>
      </c>
      <c r="E343" s="171">
        <v>2026</v>
      </c>
      <c r="F343" s="125" t="s">
        <v>1257</v>
      </c>
      <c r="G343" s="130" t="s">
        <v>1258</v>
      </c>
    </row>
    <row r="344" spans="1:7" ht="27.6" x14ac:dyDescent="0.25">
      <c r="A344" s="98" t="s">
        <v>1223</v>
      </c>
      <c r="B344" s="172" t="s">
        <v>1259</v>
      </c>
      <c r="C344" s="170">
        <v>2.6</v>
      </c>
      <c r="D344" s="171">
        <v>2025</v>
      </c>
      <c r="E344" s="171">
        <v>2026</v>
      </c>
      <c r="F344" s="125" t="s">
        <v>1260</v>
      </c>
      <c r="G344" s="130" t="s">
        <v>1261</v>
      </c>
    </row>
    <row r="345" spans="1:7" x14ac:dyDescent="0.3"/>
    <row r="346" spans="1:7" x14ac:dyDescent="0.3"/>
    <row r="347" spans="1:7" x14ac:dyDescent="0.3"/>
    <row r="348" spans="1:7" x14ac:dyDescent="0.3"/>
    <row r="349" spans="1:7" x14ac:dyDescent="0.3"/>
  </sheetData>
  <mergeCells count="2">
    <mergeCell ref="A1:G1"/>
    <mergeCell ref="A2:G2"/>
  </mergeCells>
  <dataValidations count="1">
    <dataValidation allowBlank="1" sqref="G236 G230" xr:uid="{57313EBD-641B-4E40-B03E-3A4D190B50AD}"/>
  </dataValidations>
  <pageMargins left="0.7" right="0.7" top="0.75" bottom="0.75" header="0.3" footer="0.3"/>
  <pageSetup paperSize="9" scale="56" fitToHeight="0" orientation="landscape" r:id="rId1"/>
  <ignoredErrors>
    <ignoredError sqref="D34:E34 D36 E32:E33 D32:D33"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67EEE-D569-4C72-9B36-3672F252F5C2}">
  <dimension ref="A1:H35"/>
  <sheetViews>
    <sheetView topLeftCell="A28" zoomScale="55" zoomScaleNormal="55" workbookViewId="0">
      <selection activeCell="C33" sqref="C33"/>
    </sheetView>
  </sheetViews>
  <sheetFormatPr defaultColWidth="0" defaultRowHeight="13.8" zeroHeight="1" x14ac:dyDescent="0.25"/>
  <cols>
    <col min="1" max="2" width="32.88671875" style="175" customWidth="1"/>
    <col min="3" max="3" width="17.88671875" style="175" customWidth="1"/>
    <col min="4" max="4" width="15.77734375" style="175" customWidth="1"/>
    <col min="5" max="5" width="20.33203125" style="175" customWidth="1"/>
    <col min="6" max="6" width="60.44140625" style="175" customWidth="1"/>
    <col min="7" max="7" width="68.44140625" style="175" customWidth="1"/>
    <col min="8" max="8" width="0" style="175" hidden="1" customWidth="1"/>
    <col min="9" max="16384" width="32.88671875" style="175" hidden="1"/>
  </cols>
  <sheetData>
    <row r="1" spans="1:7" x14ac:dyDescent="0.25">
      <c r="A1" s="232" t="s">
        <v>1266</v>
      </c>
      <c r="B1" s="232"/>
      <c r="C1" s="232"/>
      <c r="D1" s="232"/>
      <c r="E1" s="232"/>
      <c r="F1" s="232"/>
      <c r="G1" s="232"/>
    </row>
    <row r="2" spans="1:7" ht="43.2" customHeight="1" x14ac:dyDescent="0.25">
      <c r="A2" s="244" t="s">
        <v>1267</v>
      </c>
      <c r="B2" s="244"/>
      <c r="C2" s="244"/>
      <c r="D2" s="244"/>
      <c r="E2" s="244"/>
      <c r="F2" s="244"/>
      <c r="G2" s="244"/>
    </row>
    <row r="3" spans="1:7" ht="60.6" customHeight="1" x14ac:dyDescent="0.25">
      <c r="A3" s="176" t="s">
        <v>4</v>
      </c>
      <c r="B3" s="177" t="s">
        <v>1268</v>
      </c>
      <c r="C3" s="177" t="s">
        <v>1269</v>
      </c>
      <c r="D3" s="177" t="s">
        <v>1270</v>
      </c>
      <c r="E3" s="204" t="s">
        <v>1271</v>
      </c>
      <c r="F3" s="177" t="s">
        <v>319</v>
      </c>
      <c r="G3" s="205" t="s">
        <v>11</v>
      </c>
    </row>
    <row r="4" spans="1:7" ht="27.6" x14ac:dyDescent="0.25">
      <c r="A4" s="132" t="s">
        <v>1272</v>
      </c>
      <c r="B4" s="132" t="s">
        <v>1273</v>
      </c>
      <c r="C4" s="103">
        <v>20.7</v>
      </c>
      <c r="D4" s="104">
        <v>2025</v>
      </c>
      <c r="E4" s="104">
        <v>2030</v>
      </c>
      <c r="F4" s="102" t="s">
        <v>1274</v>
      </c>
      <c r="G4" s="102" t="s">
        <v>1279</v>
      </c>
    </row>
    <row r="5" spans="1:7" ht="27.6" x14ac:dyDescent="0.25">
      <c r="A5" s="132" t="s">
        <v>1272</v>
      </c>
      <c r="B5" s="132" t="s">
        <v>1275</v>
      </c>
      <c r="C5" s="103">
        <v>4.2249999999999996</v>
      </c>
      <c r="D5" s="104">
        <v>2025</v>
      </c>
      <c r="E5" s="104">
        <v>2030</v>
      </c>
      <c r="F5" s="102" t="s">
        <v>1274</v>
      </c>
      <c r="G5" s="102" t="s">
        <v>1279</v>
      </c>
    </row>
    <row r="6" spans="1:7" ht="27.6" x14ac:dyDescent="0.25">
      <c r="A6" s="132" t="s">
        <v>1272</v>
      </c>
      <c r="B6" s="132" t="s">
        <v>1276</v>
      </c>
      <c r="C6" s="103">
        <v>13.2</v>
      </c>
      <c r="D6" s="104">
        <v>2025</v>
      </c>
      <c r="E6" s="104">
        <v>2030</v>
      </c>
      <c r="F6" s="102" t="s">
        <v>1274</v>
      </c>
      <c r="G6" s="102" t="s">
        <v>1277</v>
      </c>
    </row>
    <row r="7" spans="1:7" ht="27.6" x14ac:dyDescent="0.25">
      <c r="A7" s="132" t="s">
        <v>1272</v>
      </c>
      <c r="B7" s="132" t="s">
        <v>1278</v>
      </c>
      <c r="C7" s="103">
        <v>3.6470000000000002</v>
      </c>
      <c r="D7" s="104">
        <v>2025</v>
      </c>
      <c r="E7" s="104">
        <v>2030</v>
      </c>
      <c r="F7" s="102" t="s">
        <v>1274</v>
      </c>
      <c r="G7" s="102" t="s">
        <v>1279</v>
      </c>
    </row>
    <row r="8" spans="1:7" ht="27.6" x14ac:dyDescent="0.25">
      <c r="A8" s="132" t="s">
        <v>1272</v>
      </c>
      <c r="B8" s="132" t="s">
        <v>1280</v>
      </c>
      <c r="C8" s="103">
        <v>2.0579999999999998</v>
      </c>
      <c r="D8" s="104">
        <v>2025</v>
      </c>
      <c r="E8" s="104">
        <v>2030</v>
      </c>
      <c r="F8" s="102" t="s">
        <v>1274</v>
      </c>
      <c r="G8" s="102" t="s">
        <v>1279</v>
      </c>
    </row>
    <row r="9" spans="1:7" ht="27.6" x14ac:dyDescent="0.25">
      <c r="A9" s="132" t="s">
        <v>1272</v>
      </c>
      <c r="B9" s="132" t="s">
        <v>1281</v>
      </c>
      <c r="C9" s="103">
        <v>9.6</v>
      </c>
      <c r="D9" s="104">
        <v>2025</v>
      </c>
      <c r="E9" s="104">
        <v>2030</v>
      </c>
      <c r="F9" s="102" t="s">
        <v>1274</v>
      </c>
      <c r="G9" s="102" t="s">
        <v>1279</v>
      </c>
    </row>
    <row r="10" spans="1:7" ht="27.6" x14ac:dyDescent="0.25">
      <c r="A10" s="132" t="s">
        <v>1272</v>
      </c>
      <c r="B10" s="132" t="s">
        <v>1282</v>
      </c>
      <c r="C10" s="103">
        <v>11.1</v>
      </c>
      <c r="D10" s="104">
        <v>2025</v>
      </c>
      <c r="E10" s="104">
        <v>2030</v>
      </c>
      <c r="F10" s="102" t="s">
        <v>1274</v>
      </c>
      <c r="G10" s="102" t="s">
        <v>1279</v>
      </c>
    </row>
    <row r="11" spans="1:7" ht="27.6" x14ac:dyDescent="0.25">
      <c r="A11" s="132" t="s">
        <v>1272</v>
      </c>
      <c r="B11" s="132" t="s">
        <v>1283</v>
      </c>
      <c r="C11" s="103">
        <v>0.85199999999999998</v>
      </c>
      <c r="D11" s="104">
        <v>2025</v>
      </c>
      <c r="E11" s="104">
        <v>2030</v>
      </c>
      <c r="F11" s="102" t="s">
        <v>1274</v>
      </c>
      <c r="G11" s="102" t="s">
        <v>1279</v>
      </c>
    </row>
    <row r="12" spans="1:7" ht="27.6" x14ac:dyDescent="0.25">
      <c r="A12" s="132" t="s">
        <v>1272</v>
      </c>
      <c r="B12" s="132" t="s">
        <v>1284</v>
      </c>
      <c r="C12" s="103">
        <v>1.4</v>
      </c>
      <c r="D12" s="104">
        <v>2025</v>
      </c>
      <c r="E12" s="104">
        <v>2030</v>
      </c>
      <c r="F12" s="102" t="s">
        <v>1274</v>
      </c>
      <c r="G12" s="102" t="s">
        <v>1285</v>
      </c>
    </row>
    <row r="13" spans="1:7" ht="27.6" x14ac:dyDescent="0.25">
      <c r="A13" s="132" t="s">
        <v>1272</v>
      </c>
      <c r="B13" s="132" t="s">
        <v>1347</v>
      </c>
      <c r="C13" s="202">
        <v>0.58199999999999996</v>
      </c>
      <c r="D13" s="203">
        <v>2025</v>
      </c>
      <c r="E13" s="203">
        <v>2030</v>
      </c>
      <c r="F13" s="102" t="s">
        <v>1274</v>
      </c>
      <c r="G13" s="102" t="s">
        <v>1285</v>
      </c>
    </row>
    <row r="14" spans="1:7" ht="27.6" x14ac:dyDescent="0.25">
      <c r="A14" s="132" t="s">
        <v>1272</v>
      </c>
      <c r="B14" s="132" t="s">
        <v>1286</v>
      </c>
      <c r="C14" s="103">
        <v>78.7</v>
      </c>
      <c r="D14" s="104">
        <v>2025</v>
      </c>
      <c r="E14" s="104">
        <v>2030</v>
      </c>
      <c r="F14" s="102" t="s">
        <v>1274</v>
      </c>
      <c r="G14" s="102" t="s">
        <v>1279</v>
      </c>
    </row>
    <row r="15" spans="1:7" ht="55.2" x14ac:dyDescent="0.25">
      <c r="A15" s="14" t="s">
        <v>1287</v>
      </c>
      <c r="B15" s="14" t="s">
        <v>1288</v>
      </c>
      <c r="C15" s="178">
        <v>70</v>
      </c>
      <c r="D15" s="179">
        <v>2025</v>
      </c>
      <c r="E15" s="180">
        <v>2030</v>
      </c>
      <c r="F15" s="14" t="s">
        <v>1289</v>
      </c>
      <c r="G15" s="181" t="s">
        <v>1290</v>
      </c>
    </row>
    <row r="16" spans="1:7" ht="96.6" x14ac:dyDescent="0.25">
      <c r="A16" s="14" t="s">
        <v>1287</v>
      </c>
      <c r="B16" s="14" t="s">
        <v>1291</v>
      </c>
      <c r="C16" s="178">
        <v>120</v>
      </c>
      <c r="D16" s="179">
        <v>2025</v>
      </c>
      <c r="E16" s="180">
        <v>2030</v>
      </c>
      <c r="F16" s="14" t="s">
        <v>1289</v>
      </c>
      <c r="G16" s="181" t="s">
        <v>1292</v>
      </c>
    </row>
    <row r="17" spans="1:8" ht="41.4" x14ac:dyDescent="0.25">
      <c r="A17" s="14" t="s">
        <v>1287</v>
      </c>
      <c r="B17" s="14" t="s">
        <v>1291</v>
      </c>
      <c r="C17" s="178">
        <v>90</v>
      </c>
      <c r="D17" s="179">
        <v>2025</v>
      </c>
      <c r="E17" s="180">
        <v>2030</v>
      </c>
      <c r="F17" s="14" t="s">
        <v>1289</v>
      </c>
      <c r="G17" s="181" t="s">
        <v>1293</v>
      </c>
    </row>
    <row r="18" spans="1:8" ht="41.4" x14ac:dyDescent="0.25">
      <c r="A18" s="14" t="s">
        <v>1287</v>
      </c>
      <c r="B18" s="14" t="s">
        <v>1294</v>
      </c>
      <c r="C18" s="182">
        <v>80</v>
      </c>
      <c r="D18" s="179">
        <v>2025</v>
      </c>
      <c r="E18" s="180">
        <v>2030</v>
      </c>
      <c r="F18" s="14" t="s">
        <v>1289</v>
      </c>
      <c r="G18" s="181" t="s">
        <v>1295</v>
      </c>
    </row>
    <row r="19" spans="1:8" ht="82.8" x14ac:dyDescent="0.25">
      <c r="A19" s="14" t="s">
        <v>1287</v>
      </c>
      <c r="B19" s="14" t="s">
        <v>1296</v>
      </c>
      <c r="C19" s="182">
        <v>280</v>
      </c>
      <c r="D19" s="179">
        <v>2025</v>
      </c>
      <c r="E19" s="180">
        <v>2030</v>
      </c>
      <c r="F19" s="14" t="s">
        <v>1289</v>
      </c>
      <c r="G19" s="181" t="s">
        <v>1297</v>
      </c>
    </row>
    <row r="20" spans="1:8" ht="41.4" x14ac:dyDescent="0.25">
      <c r="A20" s="14" t="s">
        <v>1287</v>
      </c>
      <c r="B20" s="14" t="s">
        <v>1298</v>
      </c>
      <c r="C20" s="182">
        <v>1070</v>
      </c>
      <c r="D20" s="179">
        <v>2025</v>
      </c>
      <c r="E20" s="180">
        <v>2030</v>
      </c>
      <c r="F20" s="14" t="s">
        <v>1289</v>
      </c>
      <c r="G20" s="181" t="s">
        <v>1299</v>
      </c>
    </row>
    <row r="21" spans="1:8" x14ac:dyDescent="0.25"/>
    <row r="22" spans="1:8" s="206" customFormat="1" ht="60.6" customHeight="1" x14ac:dyDescent="0.25">
      <c r="A22" s="176" t="s">
        <v>4</v>
      </c>
      <c r="B22" s="177" t="s">
        <v>5</v>
      </c>
      <c r="C22" s="177" t="s">
        <v>174</v>
      </c>
      <c r="D22" s="177" t="s">
        <v>1270</v>
      </c>
      <c r="E22" s="204" t="s">
        <v>1271</v>
      </c>
      <c r="F22" s="177" t="s">
        <v>319</v>
      </c>
      <c r="G22" s="205" t="s">
        <v>11</v>
      </c>
    </row>
    <row r="23" spans="1:8" ht="165.6" x14ac:dyDescent="0.25">
      <c r="A23" s="183" t="s">
        <v>1300</v>
      </c>
      <c r="B23" s="92" t="s">
        <v>1301</v>
      </c>
      <c r="C23" s="65">
        <v>600000</v>
      </c>
      <c r="D23" s="87">
        <v>2022</v>
      </c>
      <c r="E23" s="87">
        <v>2050</v>
      </c>
      <c r="F23" s="89" t="s">
        <v>1302</v>
      </c>
      <c r="G23" s="34" t="s">
        <v>1332</v>
      </c>
    </row>
    <row r="24" spans="1:8" ht="96" customHeight="1" x14ac:dyDescent="0.25">
      <c r="A24" s="23" t="s">
        <v>1300</v>
      </c>
      <c r="B24" s="23" t="s">
        <v>1303</v>
      </c>
      <c r="C24" s="40">
        <v>12000</v>
      </c>
      <c r="D24" s="184">
        <v>2023</v>
      </c>
      <c r="E24" s="184">
        <v>2045</v>
      </c>
      <c r="F24" s="89" t="s">
        <v>1304</v>
      </c>
      <c r="G24" s="89" t="s">
        <v>1305</v>
      </c>
    </row>
    <row r="25" spans="1:8" ht="96.6" x14ac:dyDescent="0.25">
      <c r="A25" s="183" t="s">
        <v>1300</v>
      </c>
      <c r="B25" s="92" t="s">
        <v>1306</v>
      </c>
      <c r="C25" s="65">
        <v>100</v>
      </c>
      <c r="D25" s="87">
        <v>2019</v>
      </c>
      <c r="E25" s="87">
        <v>2025</v>
      </c>
      <c r="F25" s="92" t="s">
        <v>1307</v>
      </c>
      <c r="G25" s="185" t="s">
        <v>1308</v>
      </c>
      <c r="H25" s="174"/>
    </row>
    <row r="26" spans="1:8" ht="41.4" x14ac:dyDescent="0.25">
      <c r="A26" s="183" t="s">
        <v>1300</v>
      </c>
      <c r="B26" s="92" t="s">
        <v>1309</v>
      </c>
      <c r="C26" s="65">
        <v>35</v>
      </c>
      <c r="D26" s="87">
        <v>2018</v>
      </c>
      <c r="E26" s="186" t="s">
        <v>192</v>
      </c>
      <c r="F26" s="92" t="s">
        <v>1307</v>
      </c>
      <c r="G26" s="187" t="s">
        <v>1310</v>
      </c>
    </row>
    <row r="27" spans="1:8" ht="151.80000000000001" x14ac:dyDescent="0.25">
      <c r="A27" s="183" t="s">
        <v>1300</v>
      </c>
      <c r="B27" s="188" t="s">
        <v>1311</v>
      </c>
      <c r="C27" s="189">
        <v>200</v>
      </c>
      <c r="D27" s="190">
        <v>2014</v>
      </c>
      <c r="E27" s="186" t="s">
        <v>192</v>
      </c>
      <c r="F27" s="188" t="s">
        <v>1312</v>
      </c>
      <c r="G27" s="191" t="s">
        <v>1313</v>
      </c>
    </row>
    <row r="28" spans="1:8" ht="89.4" customHeight="1" x14ac:dyDescent="0.25">
      <c r="A28" s="183" t="s">
        <v>1300</v>
      </c>
      <c r="B28" s="89" t="s">
        <v>1315</v>
      </c>
      <c r="C28" s="192">
        <v>1500</v>
      </c>
      <c r="D28" s="91">
        <v>2026</v>
      </c>
      <c r="E28" s="91">
        <v>2033</v>
      </c>
      <c r="F28" s="89" t="s">
        <v>1316</v>
      </c>
      <c r="G28" s="89" t="s">
        <v>1317</v>
      </c>
    </row>
    <row r="29" spans="1:8" ht="41.4" x14ac:dyDescent="0.25">
      <c r="A29" s="183" t="s">
        <v>1300</v>
      </c>
      <c r="B29" s="89" t="s">
        <v>1315</v>
      </c>
      <c r="C29" s="192">
        <v>10000</v>
      </c>
      <c r="D29" s="91">
        <v>2026</v>
      </c>
      <c r="E29" s="91">
        <v>2033</v>
      </c>
      <c r="F29" s="89" t="s">
        <v>1318</v>
      </c>
      <c r="G29" s="89" t="s">
        <v>1319</v>
      </c>
    </row>
    <row r="30" spans="1:8" ht="110.4" x14ac:dyDescent="0.25">
      <c r="A30" s="183" t="s">
        <v>1300</v>
      </c>
      <c r="B30" s="89" t="s">
        <v>1320</v>
      </c>
      <c r="C30" s="193">
        <v>8000</v>
      </c>
      <c r="D30" s="91">
        <v>2025</v>
      </c>
      <c r="E30" s="91" t="s">
        <v>192</v>
      </c>
      <c r="F30" s="89" t="s">
        <v>1321</v>
      </c>
      <c r="G30" s="89" t="s">
        <v>1322</v>
      </c>
    </row>
    <row r="31" spans="1:8" ht="179.4" x14ac:dyDescent="0.25">
      <c r="A31" s="183" t="s">
        <v>1300</v>
      </c>
      <c r="B31" s="89" t="s">
        <v>1323</v>
      </c>
      <c r="C31" s="91">
        <v>29</v>
      </c>
      <c r="D31" s="91">
        <v>2019</v>
      </c>
      <c r="E31" s="91" t="s">
        <v>192</v>
      </c>
      <c r="F31" s="89" t="s">
        <v>1324</v>
      </c>
      <c r="G31" s="89" t="s">
        <v>1325</v>
      </c>
    </row>
    <row r="32" spans="1:8" x14ac:dyDescent="0.25"/>
    <row r="33" spans="1:7" s="206" customFormat="1" ht="71.400000000000006" customHeight="1" x14ac:dyDescent="0.25">
      <c r="A33" s="207" t="s">
        <v>4</v>
      </c>
      <c r="B33" s="208" t="s">
        <v>1268</v>
      </c>
      <c r="C33" s="208" t="s">
        <v>174</v>
      </c>
      <c r="D33" s="208" t="s">
        <v>1270</v>
      </c>
      <c r="E33" s="208" t="s">
        <v>1271</v>
      </c>
      <c r="F33" s="208" t="s">
        <v>319</v>
      </c>
      <c r="G33" s="208" t="s">
        <v>11</v>
      </c>
    </row>
    <row r="34" spans="1:7" ht="41.4" x14ac:dyDescent="0.25">
      <c r="A34" s="34" t="s">
        <v>1314</v>
      </c>
      <c r="B34" s="34" t="s">
        <v>1326</v>
      </c>
      <c r="C34" s="194">
        <v>302</v>
      </c>
      <c r="D34" s="194">
        <v>2025</v>
      </c>
      <c r="E34" s="194">
        <v>2029</v>
      </c>
      <c r="F34" s="34" t="s">
        <v>1327</v>
      </c>
      <c r="G34" s="34" t="s">
        <v>1328</v>
      </c>
    </row>
    <row r="35" spans="1:7" ht="27.6" x14ac:dyDescent="0.25">
      <c r="A35" s="34" t="s">
        <v>1314</v>
      </c>
      <c r="B35" s="34" t="s">
        <v>1329</v>
      </c>
      <c r="C35" s="195">
        <v>1000</v>
      </c>
      <c r="D35" s="194">
        <v>2024</v>
      </c>
      <c r="E35" s="194">
        <v>2029</v>
      </c>
      <c r="F35" s="34" t="s">
        <v>1330</v>
      </c>
      <c r="G35" s="34" t="s">
        <v>1331</v>
      </c>
    </row>
  </sheetData>
  <mergeCells count="2">
    <mergeCell ref="A1:G1"/>
    <mergeCell ref="A2:G2"/>
  </mergeCells>
  <pageMargins left="0.7" right="0.7" top="0.75" bottom="0.75" header="0.3" footer="0.3"/>
  <pageSetup orientation="portrait" r:id="rId1"/>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A61256042</value>
    </field>
    <field name="Objective-Title">
      <value order="0">08 - WIIS Pipeline 2026 (Welsh)</value>
    </field>
    <field name="Objective-Description">
      <value order="0"/>
    </field>
    <field name="Objective-CreationStamp">
      <value order="0">2026-01-19T14:51:42Z</value>
    </field>
    <field name="Objective-IsApproved">
      <value order="0">false</value>
    </field>
    <field name="Objective-IsPublished">
      <value order="0">false</value>
    </field>
    <field name="Objective-DatePublished">
      <value order="0"/>
    </field>
    <field name="Objective-ModificationStamp">
      <value order="0">2026-01-20T11:27:47Z</value>
    </field>
    <field name="Objective-Owner">
      <value order="0">Llewellyn, Michael (CSI - Budget &amp; Government Business Division)</value>
    </field>
    <field name="Objective-Path">
      <value order="0">Objective Global Folder:#Business File Plan:WG Organisational Groups:Post April 2024 - Corporate Services &amp; Inspectorates:Corporate Services &amp; Inspectorates (CSI) - Welsh Treasury - Budget and Government Business:1 - Save:BGB - Budget Policy and Delivery - 2025-2026:2026-27 Budget:Final Budget 2026-27:Budget Policy &amp; Delivery - Final Budget - Documents - 2026-2027:Final published versions</value>
    </field>
    <field name="Objective-Parent">
      <value order="0">Final published versions</value>
    </field>
    <field name="Objective-State">
      <value order="0">Being Drafted</value>
    </field>
    <field name="Objective-VersionId">
      <value order="0">vA110449316</value>
    </field>
    <field name="Objective-Version">
      <value order="0">0.1</value>
    </field>
    <field name="Objective-VersionNumber">
      <value order="0">1</value>
    </field>
    <field name="Objective-VersionComment">
      <value order="0">First version</value>
    </field>
    <field name="Objective-FileNumber">
      <value order="0">qA2318732</value>
    </field>
    <field name="Objective-Classification">
      <value order="0">Official</value>
    </field>
    <field name="Objective-Caveats">
      <value order="0"/>
    </field>
  </systemFields>
  <catalogues>
    <catalogue name="Document Type Catalogue" type="type" ori="id:cA14">
      <field name="Objective-Date Acquired">
        <value order="0">2026-01-19T00:00:00Z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Clawr</vt:lpstr>
      <vt:lpstr>Rhagair</vt:lpstr>
      <vt:lpstr>Llywodraeth Cymru</vt:lpstr>
      <vt:lpstr>Awdurdod Lleol</vt:lpstr>
      <vt:lpstr>Sector Preifat</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Arthur, Kelvin (CSI - Infrastructure Strategy &amp; Assurance)</dc:creator>
  <cp:lastModifiedBy>Arthur, Kelvin (CSI - Infrastructure Strategy &amp; Assura</cp:lastModifiedBy>
  <cp:lastPrinted>2026-01-19T10:25:08Z</cp:lastPrinted>
  <dcterms:created xsi:type="dcterms:W3CDTF">2026-01-15T11:26:50Z</dcterms:created>
  <dcterms:modified xsi:type="dcterms:W3CDTF">2026-01-19T14:13:15Z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Objective-Comment">
    <vt:lpwstr/>
  </op:property>
  <op:property fmtid="{D5CDD505-2E9C-101B-9397-08002B2CF9AE}" pid="3" name="Customer-Id">
    <vt:lpwstr>FF3C5B18883D4E21973B57C2EEED7FD1</vt:lpwstr>
  </op:property>
  <op:property fmtid="{D5CDD505-2E9C-101B-9397-08002B2CF9AE}" pid="4" name="Objective-Id">
    <vt:lpwstr>A61256042</vt:lpwstr>
  </op:property>
  <op:property fmtid="{D5CDD505-2E9C-101B-9397-08002B2CF9AE}" pid="5" name="Objective-Title">
    <vt:lpwstr>08 - WIIS Pipeline 2026 (Welsh)</vt:lpwstr>
  </op:property>
  <op:property fmtid="{D5CDD505-2E9C-101B-9397-08002B2CF9AE}" pid="6" name="Objective-Description">
    <vt:lpwstr/>
  </op:property>
  <op:property fmtid="{D5CDD505-2E9C-101B-9397-08002B2CF9AE}" pid="7" name="Objective-CreationStamp">
    <vt:filetime>2026-01-19T14:51:42Z</vt:filetime>
  </op:property>
  <op:property fmtid="{D5CDD505-2E9C-101B-9397-08002B2CF9AE}" pid="8" name="Objective-IsApproved">
    <vt:bool>false</vt:bool>
  </op:property>
  <op:property fmtid="{D5CDD505-2E9C-101B-9397-08002B2CF9AE}" pid="9" name="Objective-IsPublished">
    <vt:bool>false</vt:bool>
  </op:property>
  <op:property fmtid="{D5CDD505-2E9C-101B-9397-08002B2CF9AE}" pid="10" name="Objective-DatePublished">
    <vt:lpwstr/>
  </op:property>
  <op:property fmtid="{D5CDD505-2E9C-101B-9397-08002B2CF9AE}" pid="11" name="Objective-ModificationStamp">
    <vt:filetime>2026-01-20T11:27:47Z</vt:filetime>
  </op:property>
  <op:property fmtid="{D5CDD505-2E9C-101B-9397-08002B2CF9AE}" pid="12" name="Objective-Owner">
    <vt:lpwstr>Llewellyn, Michael (CSI - Budget &amp; Government Business Division)</vt:lpwstr>
  </op:property>
  <op:property fmtid="{D5CDD505-2E9C-101B-9397-08002B2CF9AE}" pid="13" name="Objective-Path">
    <vt:lpwstr>Objective Global Folder:#Business File Plan:WG Organisational Groups:Post April 2024 - Corporate Services &amp; Inspectorates:Corporate Services &amp; Inspectorates (CSI) - Welsh Treasury - Budget and Government Business:1 - Save:BGB - Budget Policy and Delivery - 2025-2026:2026-27 Budget:Final Budget 2026-27:Budget Policy &amp; Delivery - Final Budget - Documents - 2026-2027:Final published versions:</vt:lpwstr>
  </op:property>
  <op:property fmtid="{D5CDD505-2E9C-101B-9397-08002B2CF9AE}" pid="14" name="Objective-Parent">
    <vt:lpwstr>Final published versions</vt:lpwstr>
  </op:property>
  <op:property fmtid="{D5CDD505-2E9C-101B-9397-08002B2CF9AE}" pid="15" name="Objective-State">
    <vt:lpwstr>Being Drafted</vt:lpwstr>
  </op:property>
  <op:property fmtid="{D5CDD505-2E9C-101B-9397-08002B2CF9AE}" pid="16" name="Objective-VersionId">
    <vt:lpwstr>vA110449316</vt:lpwstr>
  </op:property>
  <op:property fmtid="{D5CDD505-2E9C-101B-9397-08002B2CF9AE}" pid="17" name="Objective-Version">
    <vt:lpwstr>0.1</vt:lpwstr>
  </op:property>
  <op:property fmtid="{D5CDD505-2E9C-101B-9397-08002B2CF9AE}" pid="18" name="Objective-VersionNumber">
    <vt:r8>1</vt:r8>
  </op:property>
  <op:property fmtid="{D5CDD505-2E9C-101B-9397-08002B2CF9AE}" pid="19" name="Objective-VersionComment">
    <vt:lpwstr>First version</vt:lpwstr>
  </op:property>
  <op:property fmtid="{D5CDD505-2E9C-101B-9397-08002B2CF9AE}" pid="20" name="Objective-FileNumber">
    <vt:lpwstr/>
  </op:property>
  <op:property fmtid="{D5CDD505-2E9C-101B-9397-08002B2CF9AE}" pid="21" name="Objective-Classification">
    <vt:lpwstr>[Inherited - Official]</vt:lpwstr>
  </op:property>
  <op:property fmtid="{D5CDD505-2E9C-101B-9397-08002B2CF9AE}" pid="22" name="Objective-Caveats">
    <vt:lpwstr/>
  </op:property>
  <op:property fmtid="{D5CDD505-2E9C-101B-9397-08002B2CF9AE}" pid="23" name="Objective-Date Acquired">
    <vt:filetime>2026-01-19T00:00:00Z</vt:filetime>
  </op:property>
  <op:property fmtid="{D5CDD505-2E9C-101B-9397-08002B2CF9AE}" pid="24" name="Objective-Official Translation">
    <vt:lpwstr/>
  </op:property>
  <op:property fmtid="{D5CDD505-2E9C-101B-9397-08002B2CF9AE}" pid="25" name="Objective-Connect Creator">
    <vt:lpwstr/>
  </op:property>
</op:Properties>
</file>