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20" yWindow="150" windowWidth="24915" windowHeight="12075" activeTab="3"/>
  </bookViews>
  <sheets>
    <sheet name="Read Me" sheetId="7" r:id="rId1"/>
    <sheet name="INPUT" sheetId="6" r:id="rId2"/>
    <sheet name="Results - Electricity" sheetId="1" r:id="rId3"/>
    <sheet name="Results - Heat" sheetId="2" r:id="rId4"/>
    <sheet name="Dwelling_Numbers" sheetId="5" state="hidden" r:id="rId5"/>
  </sheets>
  <definedNames>
    <definedName name="existing_dwellings">Dwelling_Numbers!$A$10:$C$31</definedName>
    <definedName name="_xlnm.Print_Area" localSheetId="1">INPUT!$A$1:$O$39</definedName>
    <definedName name="_xlnm.Print_Area" localSheetId="0">'Read Me'!$A$1:$F$20</definedName>
    <definedName name="_xlnm.Print_Area" localSheetId="2">'Results - Electricity'!$A$1:$F$30</definedName>
    <definedName name="_xlnm.Print_Area" localSheetId="3">'Results - Heat'!$A$1:$F$30</definedName>
  </definedNames>
  <calcPr calcId="145621"/>
</workbook>
</file>

<file path=xl/calcChain.xml><?xml version="1.0" encoding="utf-8"?>
<calcChain xmlns="http://schemas.openxmlformats.org/spreadsheetml/2006/main">
  <c r="D25" i="2" l="1"/>
  <c r="D25" i="1"/>
  <c r="D16" i="6"/>
  <c r="D7" i="2" s="1"/>
  <c r="D19" i="2"/>
  <c r="D19" i="1"/>
  <c r="D13" i="2"/>
  <c r="D13" i="1"/>
  <c r="D7" i="1" l="1"/>
  <c r="D14" i="1" l="1"/>
  <c r="D20" i="1" l="1"/>
  <c r="D22" i="1" s="1"/>
  <c r="D16" i="1"/>
  <c r="D8" i="1"/>
  <c r="D10" i="1" s="1"/>
  <c r="D8" i="2"/>
  <c r="D10" i="2" s="1"/>
  <c r="D20" i="2"/>
  <c r="D22" i="2" s="1"/>
  <c r="D14" i="2"/>
  <c r="D16" i="2" s="1"/>
  <c r="D24" i="1" l="1"/>
  <c r="D26" i="1" s="1"/>
  <c r="D24" i="2"/>
  <c r="D26" i="2" s="1"/>
</calcChain>
</file>

<file path=xl/sharedStrings.xml><?xml version="1.0" encoding="utf-8"?>
<sst xmlns="http://schemas.openxmlformats.org/spreadsheetml/2006/main" count="195" uniqueCount="127">
  <si>
    <t>Row no.</t>
  </si>
  <si>
    <t>Units</t>
  </si>
  <si>
    <t>Existing dwellings and non-residential buildings</t>
  </si>
  <si>
    <t>No. of existing dwellings in Pembrokeshire</t>
  </si>
  <si>
    <t>No. of existing dwellings in your LA</t>
  </si>
  <si>
    <t>Predicted RE electricity capacity for Pembrokeshire by 2020</t>
  </si>
  <si>
    <t>MWe</t>
  </si>
  <si>
    <t>Future dwellings</t>
  </si>
  <si>
    <t>No. of average net annual completions assumed for Pembrokeshire</t>
  </si>
  <si>
    <t>No. of average net annual completions planned for your LA</t>
  </si>
  <si>
    <t>Future non-residential buildings</t>
  </si>
  <si>
    <t>Future new non-residential average annual new floor area assumed for Pembrokeshire by 2020</t>
  </si>
  <si>
    <r>
      <t>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 xml:space="preserve"> GIFA</t>
    </r>
  </si>
  <si>
    <t>Future new non-residential average annual new floor area estimated for your LA by 2020</t>
  </si>
  <si>
    <t>TOTALS</t>
  </si>
  <si>
    <t>Predicted RE heat capacity for Pembrokeshire by 2020</t>
  </si>
  <si>
    <t>MWt</t>
  </si>
  <si>
    <t>Predicting level of BIR renewable electricity uptake by 2020</t>
  </si>
  <si>
    <t>Predicting level of BIR renewable heat uptake by 2020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</si>
  <si>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</si>
  <si>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</si>
  <si>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</si>
  <si>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</si>
  <si>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</si>
  <si>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</si>
  <si>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</si>
  <si>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</si>
  <si>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</si>
  <si>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</si>
  <si>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</si>
  <si>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</si>
  <si>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</si>
  <si>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</si>
  <si>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</si>
  <si>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</si>
  <si>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</si>
  <si>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</si>
  <si>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</si>
  <si>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</si>
  <si>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KS401EW - Dwellings, household spaces and accommodation type</t>
  </si>
  <si>
    <t>population</t>
  </si>
  <si>
    <t>All dwellings; all household spaces</t>
  </si>
  <si>
    <t>units</t>
  </si>
  <si>
    <t>Household spaces and Dwellings</t>
  </si>
  <si>
    <t>rural urban</t>
  </si>
  <si>
    <t>Total</t>
  </si>
  <si>
    <t>dwelling type</t>
  </si>
  <si>
    <t>All categories: Dwelling type</t>
  </si>
  <si>
    <t>In order to protect against disclosure of personal information, records have been swapped between different geographic areas. Some counts will be affected, particularly small counts at the lowest geographies.</t>
  </si>
  <si>
    <t>ONS Crown Copyright Reserved [from Nomis on 17 February 2015]</t>
  </si>
  <si>
    <t>Area</t>
  </si>
  <si>
    <t>ualad09:Anglesey</t>
  </si>
  <si>
    <t>ualad09:Blaenau Gwent</t>
  </si>
  <si>
    <t>ualad09:Bridgend</t>
  </si>
  <si>
    <t>ualad09:Caerphilly</t>
  </si>
  <si>
    <t>ualad09:Cardiff</t>
  </si>
  <si>
    <t>ualad09:Carmarthenshire</t>
  </si>
  <si>
    <t>ualad09:Ceredigion</t>
  </si>
  <si>
    <t>ualad09:Conwy</t>
  </si>
  <si>
    <t>ualad09:Denbighshire</t>
  </si>
  <si>
    <t>ualad09:Flintshire</t>
  </si>
  <si>
    <t>ualad09:Gwynedd</t>
  </si>
  <si>
    <t>ualad09:Merthyr Tydfil</t>
  </si>
  <si>
    <t>ualad09:Monmouthshire</t>
  </si>
  <si>
    <t>ualad09:Neath Port Talbot</t>
  </si>
  <si>
    <t>ualad09:Newport</t>
  </si>
  <si>
    <t>ualad09:Pembrokeshire</t>
  </si>
  <si>
    <t>ualad09:Powys</t>
  </si>
  <si>
    <t>ualad09:Rhondda, Cynon, Taff</t>
  </si>
  <si>
    <t>ualad09:Swansea</t>
  </si>
  <si>
    <t>ualad09:The Vale of Glamorgan</t>
  </si>
  <si>
    <t>ualad09:Torfaen</t>
  </si>
  <si>
    <t>ualad09:Wrexham</t>
  </si>
  <si>
    <t>gor:Wales</t>
  </si>
  <si>
    <t>Anglesey</t>
  </si>
  <si>
    <t>Rhonnda Cynon Taff</t>
  </si>
  <si>
    <t>Please select</t>
  </si>
  <si>
    <t>Building Integrated Renewables</t>
  </si>
  <si>
    <t>Local Authority</t>
  </si>
  <si>
    <t>Input</t>
  </si>
  <si>
    <t>Cell requiring data input.</t>
  </si>
  <si>
    <t>Information</t>
  </si>
  <si>
    <t>Cell used in calculating output - displayed for information only.</t>
  </si>
  <si>
    <t>Output</t>
  </si>
  <si>
    <t>Result cell.</t>
  </si>
  <si>
    <t>dwellings</t>
  </si>
  <si>
    <r>
      <t>m</t>
    </r>
    <r>
      <rPr>
        <vertAlign val="superscript"/>
        <sz val="11"/>
        <color theme="1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GIFA</t>
    </r>
  </si>
  <si>
    <t>Existing building integrated renewables</t>
  </si>
  <si>
    <t>Number of existing dwellings in your LA:</t>
  </si>
  <si>
    <t>Please select Local Authority:</t>
  </si>
  <si>
    <t>Number of average net annual completions planned for your LA (see Note A):</t>
  </si>
  <si>
    <r>
      <t xml:space="preserve">Existing BIR RE </t>
    </r>
    <r>
      <rPr>
        <i/>
        <sz val="11"/>
        <color theme="1"/>
        <rFont val="Calibri"/>
        <family val="2"/>
        <scheme val="minor"/>
      </rPr>
      <t>heat</t>
    </r>
    <r>
      <rPr>
        <sz val="11"/>
        <color theme="1"/>
        <rFont val="Calibri"/>
        <family val="2"/>
        <scheme val="minor"/>
      </rPr>
      <t xml:space="preserve"> capacity in your LA (see Note C):</t>
    </r>
  </si>
  <si>
    <t>MW</t>
  </si>
  <si>
    <t>Index:</t>
  </si>
  <si>
    <t>INPUT</t>
  </si>
  <si>
    <t>Input sheet</t>
  </si>
  <si>
    <t>Sheet Title:</t>
  </si>
  <si>
    <t>Results - Electricity</t>
  </si>
  <si>
    <t>Results - Heat</t>
  </si>
  <si>
    <t>Sheet Contents:</t>
  </si>
  <si>
    <t>Results of the heat generating building integrated renewables assessment</t>
  </si>
  <si>
    <t>Results of the electricity generating building integrated renewables assessment</t>
  </si>
  <si>
    <t>The following active template is intended to provide guidance and a methodology for assessment of building integrated renewables in your LA.</t>
  </si>
  <si>
    <t>Notes:</t>
  </si>
  <si>
    <t>Note A:</t>
  </si>
  <si>
    <t xml:space="preserve">Note B: </t>
  </si>
  <si>
    <t>See section E2.3 'Step 1' of the toolkit.</t>
  </si>
  <si>
    <t>See section E2.3 'Step 2' of the toolkit.</t>
  </si>
  <si>
    <t>Note C:</t>
  </si>
  <si>
    <r>
      <t xml:space="preserve">Existing BIR RE </t>
    </r>
    <r>
      <rPr>
        <i/>
        <sz val="11"/>
        <color theme="1"/>
        <rFont val="Calibri"/>
        <family val="2"/>
        <scheme val="minor"/>
      </rPr>
      <t>electricity</t>
    </r>
    <r>
      <rPr>
        <sz val="11"/>
        <color theme="1"/>
        <rFont val="Calibri"/>
        <family val="2"/>
        <scheme val="minor"/>
      </rPr>
      <t xml:space="preserve"> capacity in your LA (see Note C):</t>
    </r>
  </si>
  <si>
    <t xml:space="preserve">See Project Sheet A of the toolkit. </t>
  </si>
  <si>
    <t>Predicted RE electricity capacity for your LA by 2020</t>
  </si>
  <si>
    <t>FNR</t>
  </si>
  <si>
    <t>NDR</t>
  </si>
  <si>
    <t>EDR</t>
  </si>
  <si>
    <t>Total predicted new and existing BIR RE electricity capacity for your LA by 2020</t>
  </si>
  <si>
    <t>Total predicted new BIR RE electricity capacity for your LA by 2020</t>
  </si>
  <si>
    <t>Calculate EDR</t>
  </si>
  <si>
    <t>Predicted RE heat capacity for your LA by 2020</t>
  </si>
  <si>
    <t>Calculate NDR</t>
  </si>
  <si>
    <t>Calculate FNR</t>
  </si>
  <si>
    <t>Total predicted new BIR RE heat capacity for your LA by 2020</t>
  </si>
  <si>
    <t>Total predicted new and existing BIR RE heat capacity for your LA by 2020</t>
  </si>
  <si>
    <t>Populate the following sheet to develop estimates for building integrated renewables capacity across your local authority area.</t>
  </si>
  <si>
    <t>Future new non-residential average annual new floor area estimated for your LA by 2020 (see Note B):</t>
  </si>
  <si>
    <t>Existing BIR RE electricity capacity in your LA</t>
  </si>
  <si>
    <t>Existing BIR RE heat capacity in your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</si>
</sst>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  <numFmt numFmtId="166" formatCode="0.0"/>
  </numFmts>
  <fonts count="17" x14ac:knownFonts="1"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1"/>
      <color theme="1"/>
      <name val="Calibri"/>
      <family val="2"/>
      <scheme val="minor"/>
    </font>
    <font>
      <b/>
      <sz val="11"/>
      <color rgb="FF3F3F76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3F3F3F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43" fontId="6" fillId="0" borderId="0" applyFont="0" applyFill="0" applyBorder="0" applyAlignment="0" applyProtection="0"/>
    <xf numFmtId="0" fontId="7" fillId="5" borderId="8" applyNumberFormat="0" applyAlignment="0" applyProtection="0"/>
    <xf numFmtId="0" fontId="8" fillId="6" borderId="9" applyNumberFormat="0" applyAlignment="0" applyProtection="0"/>
    <xf numFmtId="0" fontId="6" fillId="7" borderId="10" applyNumberFormat="0" applyFont="0" applyAlignment="0" applyProtection="0"/>
    <xf numFmtId="0" fontId="10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textRotation="90"/>
    </xf>
    <xf numFmtId="0" fontId="12" fillId="0" borderId="0"/>
  </cellStyleXfs>
  <cellXfs count="57">
    <xf numFmtId="0" fontId="0" fillId="0" borderId="0" xfId="0"/>
    <xf numFmtId="0" fontId="0" fillId="2" borderId="0" xfId="0" applyFill="1"/>
    <xf numFmtId="0" fontId="2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3" fontId="2" fillId="2" borderId="0" xfId="0" applyNumberFormat="1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5" xfId="0" applyFont="1" applyFill="1" applyBorder="1" applyAlignment="1">
      <alignment vertical="center"/>
    </xf>
    <xf numFmtId="3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/>
    </xf>
    <xf numFmtId="0" fontId="11" fillId="0" borderId="0" xfId="6"/>
    <xf numFmtId="0" fontId="10" fillId="0" borderId="0" xfId="5" applyAlignment="1">
      <alignment horizontal="left" vertical="center"/>
    </xf>
    <xf numFmtId="0" fontId="11" fillId="0" borderId="0" xfId="7" applyAlignment="1">
      <alignment horizontal="left" vertical="center"/>
    </xf>
    <xf numFmtId="0" fontId="11" fillId="0" borderId="0" xfId="6" applyAlignment="1">
      <alignment horizontal="left" vertical="center"/>
    </xf>
    <xf numFmtId="0" fontId="12" fillId="0" borderId="0" xfId="8" applyAlignment="1">
      <alignment horizontal="center" vertical="center" wrapText="1"/>
    </xf>
    <xf numFmtId="0" fontId="12" fillId="0" borderId="0" xfId="8" applyAlignment="1">
      <alignment horizontal="left" vertical="center" wrapText="1"/>
    </xf>
    <xf numFmtId="0" fontId="11" fillId="0" borderId="0" xfId="10" applyAlignment="1">
      <alignment horizontal="left" vertical="center"/>
    </xf>
    <xf numFmtId="3" fontId="11" fillId="0" borderId="0" xfId="6" applyNumberFormat="1" applyAlignment="1">
      <alignment horizontal="right" vertical="center"/>
    </xf>
    <xf numFmtId="0" fontId="11" fillId="0" borderId="0" xfId="9" applyAlignment="1">
      <alignment horizontal="left"/>
    </xf>
    <xf numFmtId="165" fontId="4" fillId="2" borderId="2" xfId="1" applyNumberFormat="1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vertical="center"/>
    </xf>
    <xf numFmtId="166" fontId="4" fillId="4" borderId="5" xfId="0" applyNumberFormat="1" applyFont="1" applyFill="1" applyBorder="1" applyAlignment="1">
      <alignment vertical="center"/>
    </xf>
    <xf numFmtId="0" fontId="11" fillId="2" borderId="0" xfId="10" applyFill="1" applyAlignment="1">
      <alignment horizontal="left" vertical="center"/>
    </xf>
    <xf numFmtId="0" fontId="13" fillId="2" borderId="0" xfId="0" applyFont="1" applyFill="1"/>
    <xf numFmtId="0" fontId="9" fillId="2" borderId="11" xfId="0" applyFont="1" applyFill="1" applyBorder="1"/>
    <xf numFmtId="0" fontId="14" fillId="5" borderId="12" xfId="2" applyFont="1" applyBorder="1"/>
    <xf numFmtId="0" fontId="7" fillId="5" borderId="13" xfId="2" applyBorder="1"/>
    <xf numFmtId="0" fontId="0" fillId="7" borderId="14" xfId="4" applyFont="1" applyBorder="1"/>
    <xf numFmtId="0" fontId="8" fillId="6" borderId="15" xfId="3" applyBorder="1"/>
    <xf numFmtId="165" fontId="0" fillId="7" borderId="1" xfId="1" applyNumberFormat="1" applyFont="1" applyFill="1" applyBorder="1"/>
    <xf numFmtId="166" fontId="4" fillId="2" borderId="4" xfId="0" applyNumberFormat="1" applyFont="1" applyFill="1" applyBorder="1" applyAlignment="1">
      <alignment vertical="center"/>
    </xf>
    <xf numFmtId="164" fontId="7" fillId="5" borderId="1" xfId="1" applyNumberFormat="1" applyFont="1" applyFill="1" applyBorder="1"/>
    <xf numFmtId="165" fontId="7" fillId="5" borderId="1" xfId="1" applyNumberFormat="1" applyFont="1" applyFill="1" applyBorder="1"/>
    <xf numFmtId="166" fontId="4" fillId="4" borderId="6" xfId="0" applyNumberFormat="1" applyFont="1" applyFill="1" applyBorder="1" applyAlignment="1">
      <alignment vertical="center"/>
    </xf>
    <xf numFmtId="166" fontId="1" fillId="4" borderId="5" xfId="0" applyNumberFormat="1" applyFont="1" applyFill="1" applyBorder="1" applyAlignment="1">
      <alignment vertical="center"/>
    </xf>
    <xf numFmtId="166" fontId="1" fillId="4" borderId="4" xfId="0" applyNumberFormat="1" applyFont="1" applyFill="1" applyBorder="1" applyAlignment="1">
      <alignment vertical="center"/>
    </xf>
    <xf numFmtId="165" fontId="4" fillId="2" borderId="4" xfId="1" applyNumberFormat="1" applyFont="1" applyFill="1" applyBorder="1" applyAlignment="1">
      <alignment vertical="center"/>
    </xf>
    <xf numFmtId="0" fontId="0" fillId="2" borderId="16" xfId="0" applyFill="1" applyBorder="1"/>
    <xf numFmtId="0" fontId="0" fillId="2" borderId="0" xfId="0" applyFont="1" applyFill="1"/>
    <xf numFmtId="0" fontId="9" fillId="3" borderId="16" xfId="0" applyFont="1" applyFill="1" applyBorder="1"/>
  </cellXfs>
  <cellStyles count="13">
    <cellStyle name="Comma" xfId="1" builtinId="3"/>
    <cellStyle name="Data_Total" xfId="12"/>
    <cellStyle name="Headings" xfId="8"/>
    <cellStyle name="Input" xfId="2" builtinId="20"/>
    <cellStyle name="Normal" xfId="0" builtinId="0"/>
    <cellStyle name="Normal 2" xfId="6"/>
    <cellStyle name="Note" xfId="4" builtinId="10"/>
    <cellStyle name="Output" xfId="3" builtinId="21"/>
    <cellStyle name="Row_CategoryHeadings" xfId="11"/>
    <cellStyle name="Row_Headings" xfId="10"/>
    <cellStyle name="Source" xfId="7"/>
    <cellStyle name="Table_Name" xfId="5"/>
    <cellStyle name="Warnings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AECOM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63C1DF"/>
      </a:accent1>
      <a:accent2>
        <a:srgbClr val="85E61F"/>
      </a:accent2>
      <a:accent3>
        <a:srgbClr val="FC9F1A"/>
      </a:accent3>
      <a:accent4>
        <a:srgbClr val="9C0880"/>
      </a:accent4>
      <a:accent5>
        <a:srgbClr val="988F86"/>
      </a:accent5>
      <a:accent6>
        <a:srgbClr val="000000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17"/>
  <sheetViews>
    <sheetView view="pageBreakPreview" zoomScale="60" zoomScaleNormal="100" workbookViewId="0">
      <selection activeCell="C43" sqref="C43"/>
    </sheetView>
  </sheetViews>
  <sheetFormatPr defaultRowHeight="15" x14ac:dyDescent="0.25"/>
  <cols>
    <col min="1" max="1" width="9.140625" style="1"/>
    <col min="2" max="2" width="18.42578125" style="1" customWidth="1"/>
    <col min="3" max="3" width="73.5703125" style="1" bestFit="1" customWidth="1"/>
    <col min="4" max="16384" width="9.140625" style="1"/>
  </cols>
  <sheetData>
    <row r="2" spans="2:3" x14ac:dyDescent="0.25">
      <c r="B2" s="40" t="s">
        <v>77</v>
      </c>
    </row>
    <row r="3" spans="2:3" x14ac:dyDescent="0.25">
      <c r="B3" s="40"/>
    </row>
    <row r="4" spans="2:3" x14ac:dyDescent="0.25">
      <c r="B4" s="55" t="s">
        <v>102</v>
      </c>
    </row>
    <row r="6" spans="2:3" x14ac:dyDescent="0.25">
      <c r="B6" s="1" t="s">
        <v>93</v>
      </c>
    </row>
    <row r="8" spans="2:3" x14ac:dyDescent="0.25">
      <c r="B8" s="56" t="s">
        <v>96</v>
      </c>
      <c r="C8" s="56" t="s">
        <v>99</v>
      </c>
    </row>
    <row r="9" spans="2:3" x14ac:dyDescent="0.25">
      <c r="B9" s="54" t="s">
        <v>94</v>
      </c>
      <c r="C9" s="54" t="s">
        <v>95</v>
      </c>
    </row>
    <row r="10" spans="2:3" x14ac:dyDescent="0.25">
      <c r="B10" s="54" t="s">
        <v>97</v>
      </c>
      <c r="C10" s="54" t="s">
        <v>101</v>
      </c>
    </row>
    <row r="11" spans="2:3" x14ac:dyDescent="0.25">
      <c r="B11" s="54" t="s">
        <v>98</v>
      </c>
      <c r="C11" s="54" t="s">
        <v>100</v>
      </c>
    </row>
    <row r="13" spans="2:3" x14ac:dyDescent="0.25">
      <c r="B13" s="1" t="s">
        <v>103</v>
      </c>
    </row>
    <row r="15" spans="2:3" x14ac:dyDescent="0.25">
      <c r="B15" s="55" t="s">
        <v>104</v>
      </c>
      <c r="C15" s="55" t="s">
        <v>106</v>
      </c>
    </row>
    <row r="16" spans="2:3" x14ac:dyDescent="0.25">
      <c r="B16" s="55" t="s">
        <v>105</v>
      </c>
      <c r="C16" s="55" t="s">
        <v>107</v>
      </c>
    </row>
    <row r="17" spans="2:3" x14ac:dyDescent="0.25">
      <c r="B17" s="55" t="s">
        <v>108</v>
      </c>
      <c r="C17" s="55" t="s">
        <v>110</v>
      </c>
    </row>
  </sheetData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34"/>
  <sheetViews>
    <sheetView view="pageBreakPreview" topLeftCell="C1" zoomScale="60" zoomScaleNormal="100" workbookViewId="0">
      <selection activeCell="D34" sqref="D34"/>
    </sheetView>
  </sheetViews>
  <sheetFormatPr defaultRowHeight="15" x14ac:dyDescent="0.25"/>
  <cols>
    <col min="1" max="1" width="20.140625" style="1" hidden="1" customWidth="1"/>
    <col min="2" max="2" width="0" style="1" hidden="1" customWidth="1"/>
    <col min="3" max="3" width="9.140625" style="1"/>
    <col min="4" max="4" width="15.5703125" style="1" customWidth="1"/>
    <col min="5" max="5" width="21.28515625" style="1" customWidth="1"/>
    <col min="6" max="16384" width="9.140625" style="1"/>
  </cols>
  <sheetData>
    <row r="2" spans="1:5" x14ac:dyDescent="0.25">
      <c r="D2" s="40" t="s">
        <v>77</v>
      </c>
    </row>
    <row r="4" spans="1:5" x14ac:dyDescent="0.25">
      <c r="D4" s="1" t="s">
        <v>123</v>
      </c>
    </row>
    <row r="5" spans="1:5" ht="15.75" thickBot="1" x14ac:dyDescent="0.3"/>
    <row r="6" spans="1:5" x14ac:dyDescent="0.25">
      <c r="D6" s="43" t="s">
        <v>79</v>
      </c>
      <c r="E6" s="1" t="s">
        <v>80</v>
      </c>
    </row>
    <row r="7" spans="1:5" x14ac:dyDescent="0.25">
      <c r="D7" s="44" t="s">
        <v>81</v>
      </c>
      <c r="E7" s="1" t="s">
        <v>82</v>
      </c>
    </row>
    <row r="8" spans="1:5" ht="15.75" thickBot="1" x14ac:dyDescent="0.3">
      <c r="D8" s="45" t="s">
        <v>83</v>
      </c>
      <c r="E8" s="1" t="s">
        <v>84</v>
      </c>
    </row>
    <row r="10" spans="1:5" ht="15.75" thickBot="1" x14ac:dyDescent="0.3">
      <c r="D10" s="1" t="s">
        <v>89</v>
      </c>
    </row>
    <row r="11" spans="1:5" ht="15.75" thickBot="1" x14ac:dyDescent="0.3">
      <c r="A11" s="1" t="s">
        <v>76</v>
      </c>
      <c r="D11" s="41" t="s">
        <v>78</v>
      </c>
      <c r="E11" s="42" t="s">
        <v>24</v>
      </c>
    </row>
    <row r="12" spans="1:5" x14ac:dyDescent="0.25">
      <c r="A12" s="39" t="s">
        <v>74</v>
      </c>
    </row>
    <row r="13" spans="1:5" x14ac:dyDescent="0.25">
      <c r="A13" s="39" t="s">
        <v>34</v>
      </c>
      <c r="D13" s="40" t="s">
        <v>2</v>
      </c>
    </row>
    <row r="14" spans="1:5" x14ac:dyDescent="0.25">
      <c r="A14" s="39" t="s">
        <v>30</v>
      </c>
    </row>
    <row r="15" spans="1:5" ht="15.75" thickBot="1" x14ac:dyDescent="0.3">
      <c r="A15" s="39" t="s">
        <v>33</v>
      </c>
      <c r="D15" s="1" t="s">
        <v>88</v>
      </c>
    </row>
    <row r="16" spans="1:5" ht="15.75" thickBot="1" x14ac:dyDescent="0.3">
      <c r="A16" s="39" t="s">
        <v>38</v>
      </c>
      <c r="D16" s="46">
        <f>VLOOKUP($E$11,existing_dwellings,3,FALSE)</f>
        <v>63446</v>
      </c>
      <c r="E16" s="1" t="s">
        <v>85</v>
      </c>
    </row>
    <row r="17" spans="1:5" x14ac:dyDescent="0.25">
      <c r="A17" s="39" t="s">
        <v>27</v>
      </c>
    </row>
    <row r="18" spans="1:5" x14ac:dyDescent="0.25">
      <c r="A18" s="39" t="s">
        <v>25</v>
      </c>
      <c r="D18" s="40" t="s">
        <v>7</v>
      </c>
    </row>
    <row r="19" spans="1:5" x14ac:dyDescent="0.25">
      <c r="A19" s="39" t="s">
        <v>20</v>
      </c>
    </row>
    <row r="20" spans="1:5" ht="15.75" thickBot="1" x14ac:dyDescent="0.3">
      <c r="A20" s="39" t="s">
        <v>21</v>
      </c>
      <c r="D20" s="1" t="s">
        <v>90</v>
      </c>
    </row>
    <row r="21" spans="1:5" ht="15.75" thickBot="1" x14ac:dyDescent="0.3">
      <c r="A21" s="39" t="s">
        <v>22</v>
      </c>
      <c r="D21" s="49">
        <v>1000</v>
      </c>
      <c r="E21" s="1" t="s">
        <v>85</v>
      </c>
    </row>
    <row r="22" spans="1:5" x14ac:dyDescent="0.25">
      <c r="A22" s="39" t="s">
        <v>19</v>
      </c>
    </row>
    <row r="23" spans="1:5" x14ac:dyDescent="0.25">
      <c r="A23" s="39" t="s">
        <v>32</v>
      </c>
      <c r="D23" s="40" t="s">
        <v>10</v>
      </c>
    </row>
    <row r="24" spans="1:5" x14ac:dyDescent="0.25">
      <c r="A24" s="39" t="s">
        <v>36</v>
      </c>
    </row>
    <row r="25" spans="1:5" ht="15.75" thickBot="1" x14ac:dyDescent="0.3">
      <c r="A25" s="39" t="s">
        <v>29</v>
      </c>
      <c r="D25" s="1" t="s">
        <v>124</v>
      </c>
    </row>
    <row r="26" spans="1:5" ht="18" thickBot="1" x14ac:dyDescent="0.3">
      <c r="A26" s="39" t="s">
        <v>37</v>
      </c>
      <c r="D26" s="49">
        <v>75000</v>
      </c>
      <c r="E26" s="1" t="s">
        <v>86</v>
      </c>
    </row>
    <row r="27" spans="1:5" x14ac:dyDescent="0.25">
      <c r="A27" s="39" t="s">
        <v>26</v>
      </c>
    </row>
    <row r="28" spans="1:5" x14ac:dyDescent="0.25">
      <c r="A28" s="39" t="s">
        <v>24</v>
      </c>
      <c r="D28" s="40" t="s">
        <v>87</v>
      </c>
    </row>
    <row r="29" spans="1:5" x14ac:dyDescent="0.25">
      <c r="A29" s="39" t="s">
        <v>75</v>
      </c>
    </row>
    <row r="30" spans="1:5" ht="15.75" thickBot="1" x14ac:dyDescent="0.3">
      <c r="A30" s="39" t="s">
        <v>28</v>
      </c>
      <c r="D30" s="1" t="s">
        <v>91</v>
      </c>
    </row>
    <row r="31" spans="1:5" ht="15.75" thickBot="1" x14ac:dyDescent="0.3">
      <c r="A31" s="39" t="s">
        <v>31</v>
      </c>
      <c r="D31" s="48">
        <v>2.5</v>
      </c>
      <c r="E31" s="1" t="s">
        <v>92</v>
      </c>
    </row>
    <row r="32" spans="1:5" x14ac:dyDescent="0.25">
      <c r="A32" s="39" t="s">
        <v>35</v>
      </c>
    </row>
    <row r="33" spans="1:5" ht="15.75" thickBot="1" x14ac:dyDescent="0.3">
      <c r="A33" s="39" t="s">
        <v>23</v>
      </c>
      <c r="D33" s="1" t="s">
        <v>109</v>
      </c>
    </row>
    <row r="34" spans="1:5" ht="15.75" thickBot="1" x14ac:dyDescent="0.3">
      <c r="D34" s="48">
        <v>1.2</v>
      </c>
      <c r="E34" s="1" t="s">
        <v>92</v>
      </c>
    </row>
  </sheetData>
  <dataValidations count="1">
    <dataValidation type="list" allowBlank="1" showInputMessage="1" showErrorMessage="1" sqref="E11">
      <formula1>$A$11:$A$33</formula1>
    </dataValidation>
  </dataValidations>
  <pageMargins left="0.7" right="0.7" top="0.75" bottom="0.75" header="0.3" footer="0.3"/>
  <pageSetup paperSize="8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26"/>
  <sheetViews>
    <sheetView view="pageBreakPreview" zoomScale="60" zoomScaleNormal="100" workbookViewId="0">
      <selection activeCell="D24" sqref="D24"/>
    </sheetView>
  </sheetViews>
  <sheetFormatPr defaultRowHeight="15" x14ac:dyDescent="0.25"/>
  <cols>
    <col min="1" max="2" width="9.140625" style="1"/>
    <col min="3" max="3" width="77.7109375" style="1" customWidth="1"/>
    <col min="4" max="4" width="20.42578125" style="1" customWidth="1"/>
    <col min="5" max="16384" width="9.140625" style="1"/>
  </cols>
  <sheetData>
    <row r="2" spans="2:5" x14ac:dyDescent="0.25">
      <c r="B2" s="40" t="s">
        <v>17</v>
      </c>
    </row>
    <row r="3" spans="2:5" ht="15.75" thickBot="1" x14ac:dyDescent="0.3"/>
    <row r="4" spans="2:5" ht="15.75" thickBot="1" x14ac:dyDescent="0.3">
      <c r="B4" s="15" t="s">
        <v>0</v>
      </c>
      <c r="C4" s="16"/>
      <c r="D4" s="16"/>
      <c r="E4" s="16" t="s">
        <v>1</v>
      </c>
    </row>
    <row r="5" spans="2:5" ht="16.5" thickBot="1" x14ac:dyDescent="0.3">
      <c r="B5" s="2">
        <v>1</v>
      </c>
      <c r="C5" s="3" t="s">
        <v>2</v>
      </c>
      <c r="D5" s="4"/>
      <c r="E5" s="4"/>
    </row>
    <row r="6" spans="2:5" ht="15.75" thickBot="1" x14ac:dyDescent="0.3">
      <c r="B6" s="2">
        <v>2</v>
      </c>
      <c r="C6" s="5" t="s">
        <v>3</v>
      </c>
      <c r="D6" s="6">
        <v>55592</v>
      </c>
      <c r="E6" s="2"/>
    </row>
    <row r="7" spans="2:5" ht="15.75" thickBot="1" x14ac:dyDescent="0.3">
      <c r="B7" s="2">
        <v>3</v>
      </c>
      <c r="C7" s="5" t="s">
        <v>4</v>
      </c>
      <c r="D7" s="36">
        <f>INPUT!D16</f>
        <v>63446</v>
      </c>
      <c r="E7" s="4"/>
    </row>
    <row r="8" spans="2:5" ht="15.75" thickBot="1" x14ac:dyDescent="0.3">
      <c r="B8" s="2">
        <v>4</v>
      </c>
      <c r="C8" s="5" t="s">
        <v>114</v>
      </c>
      <c r="D8" s="37">
        <f>D7/D6</f>
        <v>1.1412793207655778</v>
      </c>
      <c r="E8" s="4"/>
    </row>
    <row r="9" spans="2:5" ht="15.75" thickBot="1" x14ac:dyDescent="0.3">
      <c r="B9" s="2">
        <v>5</v>
      </c>
      <c r="C9" s="5" t="s">
        <v>5</v>
      </c>
      <c r="D9" s="9">
        <v>4.2</v>
      </c>
      <c r="E9" s="2" t="s">
        <v>6</v>
      </c>
    </row>
    <row r="10" spans="2:5" ht="16.5" customHeight="1" thickBot="1" x14ac:dyDescent="0.3">
      <c r="B10" s="17">
        <v>6</v>
      </c>
      <c r="C10" s="18" t="s">
        <v>111</v>
      </c>
      <c r="D10" s="38">
        <f>D8*D9</f>
        <v>4.7933731472154273</v>
      </c>
      <c r="E10" s="19" t="s">
        <v>6</v>
      </c>
    </row>
    <row r="11" spans="2:5" ht="16.5" thickBot="1" x14ac:dyDescent="0.3">
      <c r="B11" s="2">
        <v>7</v>
      </c>
      <c r="C11" s="3" t="s">
        <v>7</v>
      </c>
      <c r="D11" s="7"/>
      <c r="E11" s="4"/>
    </row>
    <row r="12" spans="2:5" ht="15.75" thickBot="1" x14ac:dyDescent="0.3">
      <c r="B12" s="2">
        <v>8</v>
      </c>
      <c r="C12" s="5" t="s">
        <v>8</v>
      </c>
      <c r="D12" s="4">
        <v>585</v>
      </c>
      <c r="E12" s="4"/>
    </row>
    <row r="13" spans="2:5" ht="15.75" thickBot="1" x14ac:dyDescent="0.3">
      <c r="B13" s="2">
        <v>9</v>
      </c>
      <c r="C13" s="5" t="s">
        <v>9</v>
      </c>
      <c r="D13" s="8">
        <f>INPUT!D21</f>
        <v>1000</v>
      </c>
      <c r="E13" s="4"/>
    </row>
    <row r="14" spans="2:5" ht="15.75" thickBot="1" x14ac:dyDescent="0.3">
      <c r="B14" s="2">
        <v>10</v>
      </c>
      <c r="C14" s="5" t="s">
        <v>113</v>
      </c>
      <c r="D14" s="37">
        <f>D13/D12</f>
        <v>1.7094017094017093</v>
      </c>
      <c r="E14" s="4"/>
    </row>
    <row r="15" spans="2:5" ht="15.75" thickBot="1" x14ac:dyDescent="0.3">
      <c r="B15" s="2">
        <v>11</v>
      </c>
      <c r="C15" s="5" t="s">
        <v>5</v>
      </c>
      <c r="D15" s="4">
        <v>4.3</v>
      </c>
      <c r="E15" s="4" t="s">
        <v>6</v>
      </c>
    </row>
    <row r="16" spans="2:5" ht="15.75" thickBot="1" x14ac:dyDescent="0.3">
      <c r="B16" s="17">
        <v>12</v>
      </c>
      <c r="C16" s="18" t="s">
        <v>111</v>
      </c>
      <c r="D16" s="38">
        <f>D14*D15</f>
        <v>7.3504273504273501</v>
      </c>
      <c r="E16" s="19" t="s">
        <v>6</v>
      </c>
    </row>
    <row r="17" spans="2:5" ht="16.5" thickBot="1" x14ac:dyDescent="0.3">
      <c r="B17" s="2">
        <v>13</v>
      </c>
      <c r="C17" s="3" t="s">
        <v>10</v>
      </c>
      <c r="D17" s="7"/>
      <c r="E17" s="4"/>
    </row>
    <row r="18" spans="2:5" ht="30.75" thickBot="1" x14ac:dyDescent="0.3">
      <c r="B18" s="2">
        <v>14</v>
      </c>
      <c r="C18" s="5" t="s">
        <v>11</v>
      </c>
      <c r="D18" s="11">
        <v>56000</v>
      </c>
      <c r="E18" s="4" t="s">
        <v>12</v>
      </c>
    </row>
    <row r="19" spans="2:5" ht="30.75" thickBot="1" x14ac:dyDescent="0.3">
      <c r="B19" s="2">
        <v>15</v>
      </c>
      <c r="C19" s="5" t="s">
        <v>13</v>
      </c>
      <c r="D19" s="53">
        <f>INPUT!D26</f>
        <v>75000</v>
      </c>
      <c r="E19" s="4" t="s">
        <v>12</v>
      </c>
    </row>
    <row r="20" spans="2:5" ht="15.75" thickBot="1" x14ac:dyDescent="0.3">
      <c r="B20" s="2">
        <v>16</v>
      </c>
      <c r="C20" s="5" t="s">
        <v>112</v>
      </c>
      <c r="D20" s="47">
        <f>D19/D18</f>
        <v>1.3392857142857142</v>
      </c>
      <c r="E20" s="4"/>
    </row>
    <row r="21" spans="2:5" ht="15.75" thickBot="1" x14ac:dyDescent="0.3">
      <c r="B21" s="2">
        <v>17</v>
      </c>
      <c r="C21" s="5" t="s">
        <v>5</v>
      </c>
      <c r="D21" s="4">
        <v>10.6</v>
      </c>
      <c r="E21" s="4" t="s">
        <v>6</v>
      </c>
    </row>
    <row r="22" spans="2:5" ht="15.75" thickBot="1" x14ac:dyDescent="0.3">
      <c r="B22" s="20">
        <v>18</v>
      </c>
      <c r="C22" s="21" t="s">
        <v>111</v>
      </c>
      <c r="D22" s="50">
        <f>D20*D21</f>
        <v>14.196428571428569</v>
      </c>
      <c r="E22" s="22" t="s">
        <v>6</v>
      </c>
    </row>
    <row r="23" spans="2:5" ht="16.5" thickBot="1" x14ac:dyDescent="0.3">
      <c r="B23" s="12"/>
      <c r="C23" s="13" t="s">
        <v>14</v>
      </c>
      <c r="D23" s="10"/>
      <c r="E23" s="14"/>
    </row>
    <row r="24" spans="2:5" ht="33" customHeight="1" thickBot="1" x14ac:dyDescent="0.3">
      <c r="B24" s="20">
        <v>19</v>
      </c>
      <c r="C24" s="23" t="s">
        <v>116</v>
      </c>
      <c r="D24" s="51">
        <f>D10+D16+D22</f>
        <v>26.340229069071349</v>
      </c>
      <c r="E24" s="24" t="s">
        <v>6</v>
      </c>
    </row>
    <row r="25" spans="2:5" ht="21.75" customHeight="1" thickBot="1" x14ac:dyDescent="0.3">
      <c r="B25" s="12">
        <v>20</v>
      </c>
      <c r="C25" s="14" t="s">
        <v>125</v>
      </c>
      <c r="D25" s="14">
        <f>INPUT!D34</f>
        <v>1.2</v>
      </c>
      <c r="E25" s="14" t="s">
        <v>6</v>
      </c>
    </row>
    <row r="26" spans="2:5" ht="32.25" thickBot="1" x14ac:dyDescent="0.3">
      <c r="B26" s="17">
        <v>21</v>
      </c>
      <c r="C26" s="25" t="s">
        <v>115</v>
      </c>
      <c r="D26" s="52">
        <f>D24+D25</f>
        <v>27.540229069071348</v>
      </c>
      <c r="E26" s="26" t="s">
        <v>6</v>
      </c>
    </row>
  </sheetData>
  <pageMargins left="0.7" right="0.7" top="0.75" bottom="0.75" header="0.3" footer="0.3"/>
  <pageSetup paperSize="8" scale="9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26"/>
  <sheetViews>
    <sheetView tabSelected="1" view="pageBreakPreview" zoomScale="60" zoomScaleNormal="100" workbookViewId="0">
      <selection activeCell="B12" sqref="B12"/>
    </sheetView>
  </sheetViews>
  <sheetFormatPr defaultRowHeight="15" x14ac:dyDescent="0.25"/>
  <cols>
    <col min="1" max="2" width="9.140625" style="1"/>
    <col min="3" max="3" width="74.7109375" style="1" customWidth="1"/>
    <col min="4" max="4" width="21.5703125" style="1" customWidth="1"/>
    <col min="5" max="5" width="10.140625" style="1" customWidth="1"/>
    <col min="6" max="16384" width="9.140625" style="1"/>
  </cols>
  <sheetData>
    <row r="2" spans="2:5" x14ac:dyDescent="0.25">
      <c r="B2" s="40" t="s">
        <v>18</v>
      </c>
    </row>
    <row r="3" spans="2:5" ht="15.75" thickBot="1" x14ac:dyDescent="0.3"/>
    <row r="4" spans="2:5" ht="15.75" thickBot="1" x14ac:dyDescent="0.3">
      <c r="B4" s="15" t="s">
        <v>0</v>
      </c>
      <c r="C4" s="16"/>
      <c r="D4" s="16"/>
      <c r="E4" s="16" t="s">
        <v>1</v>
      </c>
    </row>
    <row r="5" spans="2:5" ht="16.5" thickBot="1" x14ac:dyDescent="0.3">
      <c r="B5" s="2">
        <v>1</v>
      </c>
      <c r="C5" s="3" t="s">
        <v>2</v>
      </c>
      <c r="D5" s="4"/>
      <c r="E5" s="4"/>
    </row>
    <row r="6" spans="2:5" ht="15.75" thickBot="1" x14ac:dyDescent="0.3">
      <c r="B6" s="2">
        <v>2</v>
      </c>
      <c r="C6" s="5" t="s">
        <v>3</v>
      </c>
      <c r="D6" s="6">
        <v>55592</v>
      </c>
      <c r="E6" s="2"/>
    </row>
    <row r="7" spans="2:5" ht="15.75" thickBot="1" x14ac:dyDescent="0.3">
      <c r="B7" s="2">
        <v>3</v>
      </c>
      <c r="C7" s="5" t="s">
        <v>4</v>
      </c>
      <c r="D7" s="36">
        <f>INPUT!D16</f>
        <v>63446</v>
      </c>
      <c r="E7" s="4"/>
    </row>
    <row r="8" spans="2:5" ht="15.75" thickBot="1" x14ac:dyDescent="0.3">
      <c r="B8" s="2">
        <v>4</v>
      </c>
      <c r="C8" s="5" t="s">
        <v>117</v>
      </c>
      <c r="D8" s="37">
        <f>D7/D6</f>
        <v>1.1412793207655778</v>
      </c>
      <c r="E8" s="4"/>
    </row>
    <row r="9" spans="2:5" ht="15.75" thickBot="1" x14ac:dyDescent="0.3">
      <c r="B9" s="2">
        <v>5</v>
      </c>
      <c r="C9" s="5" t="s">
        <v>15</v>
      </c>
      <c r="D9" s="9">
        <v>9.9</v>
      </c>
      <c r="E9" s="2" t="s">
        <v>16</v>
      </c>
    </row>
    <row r="10" spans="2:5" ht="15.75" thickBot="1" x14ac:dyDescent="0.3">
      <c r="B10" s="17">
        <v>6</v>
      </c>
      <c r="C10" s="18" t="s">
        <v>118</v>
      </c>
      <c r="D10" s="38">
        <f>D8*D9</f>
        <v>11.298665275579221</v>
      </c>
      <c r="E10" s="19" t="s">
        <v>16</v>
      </c>
    </row>
    <row r="11" spans="2:5" ht="16.5" thickBot="1" x14ac:dyDescent="0.3">
      <c r="B11" s="2">
        <v>7</v>
      </c>
      <c r="C11" s="3" t="s">
        <v>7</v>
      </c>
      <c r="D11" s="7"/>
      <c r="E11" s="4"/>
    </row>
    <row r="12" spans="2:5" ht="15.75" thickBot="1" x14ac:dyDescent="0.3">
      <c r="B12" s="2">
        <v>8</v>
      </c>
      <c r="C12" s="5" t="s">
        <v>8</v>
      </c>
      <c r="D12" s="4">
        <v>585</v>
      </c>
      <c r="E12" s="4"/>
    </row>
    <row r="13" spans="2:5" ht="15.75" thickBot="1" x14ac:dyDescent="0.3">
      <c r="B13" s="2">
        <v>9</v>
      </c>
      <c r="C13" s="5" t="s">
        <v>9</v>
      </c>
      <c r="D13" s="8">
        <f>INPUT!D21</f>
        <v>1000</v>
      </c>
      <c r="E13" s="4"/>
    </row>
    <row r="14" spans="2:5" ht="15.75" thickBot="1" x14ac:dyDescent="0.3">
      <c r="B14" s="2">
        <v>10</v>
      </c>
      <c r="C14" s="5" t="s">
        <v>119</v>
      </c>
      <c r="D14" s="47">
        <f>D13/D12</f>
        <v>1.7094017094017093</v>
      </c>
      <c r="E14" s="4"/>
    </row>
    <row r="15" spans="2:5" ht="15.75" thickBot="1" x14ac:dyDescent="0.3">
      <c r="B15" s="2">
        <v>11</v>
      </c>
      <c r="C15" s="5" t="s">
        <v>15</v>
      </c>
      <c r="D15" s="4">
        <v>4.3</v>
      </c>
      <c r="E15" s="4" t="s">
        <v>16</v>
      </c>
    </row>
    <row r="16" spans="2:5" ht="15.75" thickBot="1" x14ac:dyDescent="0.3">
      <c r="B16" s="17">
        <v>12</v>
      </c>
      <c r="C16" s="18" t="s">
        <v>118</v>
      </c>
      <c r="D16" s="38">
        <f>D14*D15</f>
        <v>7.3504273504273501</v>
      </c>
      <c r="E16" s="19" t="s">
        <v>16</v>
      </c>
    </row>
    <row r="17" spans="2:5" ht="16.5" thickBot="1" x14ac:dyDescent="0.3">
      <c r="B17" s="2">
        <v>13</v>
      </c>
      <c r="C17" s="3" t="s">
        <v>10</v>
      </c>
      <c r="D17" s="7"/>
      <c r="E17" s="4"/>
    </row>
    <row r="18" spans="2:5" ht="30.75" thickBot="1" x14ac:dyDescent="0.3">
      <c r="B18" s="2">
        <v>14</v>
      </c>
      <c r="C18" s="5" t="s">
        <v>11</v>
      </c>
      <c r="D18" s="11">
        <v>56000</v>
      </c>
      <c r="E18" s="4" t="s">
        <v>12</v>
      </c>
    </row>
    <row r="19" spans="2:5" ht="30.75" thickBot="1" x14ac:dyDescent="0.3">
      <c r="B19" s="2">
        <v>15</v>
      </c>
      <c r="C19" s="5" t="s">
        <v>13</v>
      </c>
      <c r="D19" s="53">
        <f>INPUT!D26</f>
        <v>75000</v>
      </c>
      <c r="E19" s="4" t="s">
        <v>12</v>
      </c>
    </row>
    <row r="20" spans="2:5" ht="15.75" thickBot="1" x14ac:dyDescent="0.3">
      <c r="B20" s="2">
        <v>16</v>
      </c>
      <c r="C20" s="5" t="s">
        <v>120</v>
      </c>
      <c r="D20" s="37">
        <f>D19/D18</f>
        <v>1.3392857142857142</v>
      </c>
      <c r="E20" s="4"/>
    </row>
    <row r="21" spans="2:5" ht="15.75" thickBot="1" x14ac:dyDescent="0.3">
      <c r="B21" s="2">
        <v>17</v>
      </c>
      <c r="C21" s="5" t="s">
        <v>15</v>
      </c>
      <c r="D21" s="4">
        <v>1.23</v>
      </c>
      <c r="E21" s="4" t="s">
        <v>16</v>
      </c>
    </row>
    <row r="22" spans="2:5" ht="15.75" thickBot="1" x14ac:dyDescent="0.3">
      <c r="B22" s="20">
        <v>18</v>
      </c>
      <c r="C22" s="21" t="s">
        <v>118</v>
      </c>
      <c r="D22" s="50">
        <f>D20*D21</f>
        <v>1.6473214285714284</v>
      </c>
      <c r="E22" s="22" t="s">
        <v>16</v>
      </c>
    </row>
    <row r="23" spans="2:5" ht="16.5" thickBot="1" x14ac:dyDescent="0.3">
      <c r="B23" s="12"/>
      <c r="C23" s="13" t="s">
        <v>14</v>
      </c>
      <c r="D23" s="10"/>
      <c r="E23" s="14"/>
    </row>
    <row r="24" spans="2:5" ht="36.75" customHeight="1" thickBot="1" x14ac:dyDescent="0.3">
      <c r="B24" s="20">
        <v>19</v>
      </c>
      <c r="C24" s="23" t="s">
        <v>121</v>
      </c>
      <c r="D24" s="51">
        <f>D22+D16+D10</f>
        <v>20.296414054578001</v>
      </c>
      <c r="E24" s="24" t="s">
        <v>16</v>
      </c>
    </row>
    <row r="25" spans="2:5" ht="36.75" customHeight="1" thickBot="1" x14ac:dyDescent="0.3">
      <c r="B25" s="12">
        <v>20</v>
      </c>
      <c r="C25" s="14" t="s">
        <v>126</v>
      </c>
      <c r="D25" s="14">
        <f>INPUT!D31</f>
        <v>2.5</v>
      </c>
      <c r="E25" s="14" t="s">
        <v>16</v>
      </c>
    </row>
    <row r="26" spans="2:5" ht="32.25" thickBot="1" x14ac:dyDescent="0.3">
      <c r="B26" s="17">
        <v>21</v>
      </c>
      <c r="C26" s="25" t="s">
        <v>122</v>
      </c>
      <c r="D26" s="52">
        <f>D24+D25</f>
        <v>22.796414054578001</v>
      </c>
      <c r="E26" s="26" t="s">
        <v>16</v>
      </c>
    </row>
  </sheetData>
  <pageMargins left="0.7" right="0.7" top="0.75" bottom="0.75" header="0.3" footer="0.3"/>
  <pageSetup paperSize="8" scale="9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activeCell="C37" sqref="C37"/>
    </sheetView>
  </sheetViews>
  <sheetFormatPr defaultRowHeight="15" x14ac:dyDescent="0.25"/>
  <cols>
    <col min="1" max="1" width="20.140625" bestFit="1" customWidth="1"/>
    <col min="2" max="2" width="32.7109375" customWidth="1"/>
    <col min="3" max="3" width="30.5703125" bestFit="1" customWidth="1"/>
  </cols>
  <sheetData>
    <row r="1" spans="1:3" ht="15.75" x14ac:dyDescent="0.25">
      <c r="B1" s="28" t="s">
        <v>39</v>
      </c>
      <c r="C1" s="27"/>
    </row>
    <row r="2" spans="1:3" x14ac:dyDescent="0.25">
      <c r="B2" s="29" t="s">
        <v>49</v>
      </c>
      <c r="C2" s="27"/>
    </row>
    <row r="4" spans="1:3" x14ac:dyDescent="0.25">
      <c r="B4" s="30" t="s">
        <v>40</v>
      </c>
      <c r="C4" s="30" t="s">
        <v>41</v>
      </c>
    </row>
    <row r="5" spans="1:3" x14ac:dyDescent="0.25">
      <c r="B5" s="30" t="s">
        <v>42</v>
      </c>
      <c r="C5" s="30" t="s">
        <v>43</v>
      </c>
    </row>
    <row r="6" spans="1:3" x14ac:dyDescent="0.25">
      <c r="B6" s="30" t="s">
        <v>44</v>
      </c>
      <c r="C6" s="30" t="s">
        <v>45</v>
      </c>
    </row>
    <row r="7" spans="1:3" x14ac:dyDescent="0.25">
      <c r="B7" s="30" t="s">
        <v>46</v>
      </c>
      <c r="C7" s="30" t="s">
        <v>47</v>
      </c>
    </row>
    <row r="9" spans="1:3" x14ac:dyDescent="0.25">
      <c r="B9" s="32" t="s">
        <v>50</v>
      </c>
      <c r="C9" s="31">
        <v>2011</v>
      </c>
    </row>
    <row r="10" spans="1:3" x14ac:dyDescent="0.25">
      <c r="A10" s="33" t="s">
        <v>74</v>
      </c>
      <c r="B10" s="33" t="s">
        <v>51</v>
      </c>
      <c r="C10" s="34">
        <v>34168</v>
      </c>
    </row>
    <row r="11" spans="1:3" x14ac:dyDescent="0.25">
      <c r="A11" s="33" t="s">
        <v>34</v>
      </c>
      <c r="B11" s="33" t="s">
        <v>52</v>
      </c>
      <c r="C11" s="34">
        <v>31952</v>
      </c>
    </row>
    <row r="12" spans="1:3" x14ac:dyDescent="0.25">
      <c r="A12" s="33" t="s">
        <v>30</v>
      </c>
      <c r="B12" s="33" t="s">
        <v>53</v>
      </c>
      <c r="C12" s="34">
        <v>61445</v>
      </c>
    </row>
    <row r="13" spans="1:3" x14ac:dyDescent="0.25">
      <c r="A13" s="33" t="s">
        <v>33</v>
      </c>
      <c r="B13" s="33" t="s">
        <v>54</v>
      </c>
      <c r="C13" s="34">
        <v>77217</v>
      </c>
    </row>
    <row r="14" spans="1:3" x14ac:dyDescent="0.25">
      <c r="A14" s="33" t="s">
        <v>38</v>
      </c>
      <c r="B14" s="33" t="s">
        <v>55</v>
      </c>
      <c r="C14" s="34">
        <v>148093</v>
      </c>
    </row>
    <row r="15" spans="1:3" x14ac:dyDescent="0.25">
      <c r="A15" s="33" t="s">
        <v>27</v>
      </c>
      <c r="B15" s="33" t="s">
        <v>56</v>
      </c>
      <c r="C15" s="34">
        <v>84115</v>
      </c>
    </row>
    <row r="16" spans="1:3" x14ac:dyDescent="0.25">
      <c r="A16" s="33" t="s">
        <v>25</v>
      </c>
      <c r="B16" s="33" t="s">
        <v>57</v>
      </c>
      <c r="C16" s="34">
        <v>34569</v>
      </c>
    </row>
    <row r="17" spans="1:3" x14ac:dyDescent="0.25">
      <c r="A17" s="33" t="s">
        <v>20</v>
      </c>
      <c r="B17" s="33" t="s">
        <v>58</v>
      </c>
      <c r="C17" s="34">
        <v>56106</v>
      </c>
    </row>
    <row r="18" spans="1:3" x14ac:dyDescent="0.25">
      <c r="A18" s="33" t="s">
        <v>21</v>
      </c>
      <c r="B18" s="33" t="s">
        <v>59</v>
      </c>
      <c r="C18" s="34">
        <v>42648</v>
      </c>
    </row>
    <row r="19" spans="1:3" x14ac:dyDescent="0.25">
      <c r="A19" s="33" t="s">
        <v>22</v>
      </c>
      <c r="B19" s="33" t="s">
        <v>60</v>
      </c>
      <c r="C19" s="34">
        <v>65795</v>
      </c>
    </row>
    <row r="20" spans="1:3" x14ac:dyDescent="0.25">
      <c r="A20" s="33" t="s">
        <v>19</v>
      </c>
      <c r="B20" s="33" t="s">
        <v>61</v>
      </c>
      <c r="C20" s="34">
        <v>61009</v>
      </c>
    </row>
    <row r="21" spans="1:3" x14ac:dyDescent="0.25">
      <c r="A21" s="33" t="s">
        <v>32</v>
      </c>
      <c r="B21" s="33" t="s">
        <v>62</v>
      </c>
      <c r="C21" s="34">
        <v>26245</v>
      </c>
    </row>
    <row r="22" spans="1:3" x14ac:dyDescent="0.25">
      <c r="A22" s="33" t="s">
        <v>36</v>
      </c>
      <c r="B22" s="33" t="s">
        <v>63</v>
      </c>
      <c r="C22" s="34">
        <v>40044</v>
      </c>
    </row>
    <row r="23" spans="1:3" x14ac:dyDescent="0.25">
      <c r="A23" s="33" t="s">
        <v>29</v>
      </c>
      <c r="B23" s="33" t="s">
        <v>64</v>
      </c>
      <c r="C23" s="34">
        <v>63978</v>
      </c>
    </row>
    <row r="24" spans="1:3" x14ac:dyDescent="0.25">
      <c r="A24" s="33" t="s">
        <v>37</v>
      </c>
      <c r="B24" s="33" t="s">
        <v>65</v>
      </c>
      <c r="C24" s="34">
        <v>63445</v>
      </c>
    </row>
    <row r="25" spans="1:3" x14ac:dyDescent="0.25">
      <c r="A25" s="33" t="s">
        <v>26</v>
      </c>
      <c r="B25" s="33" t="s">
        <v>66</v>
      </c>
      <c r="C25" s="34">
        <v>60668</v>
      </c>
    </row>
    <row r="26" spans="1:3" x14ac:dyDescent="0.25">
      <c r="A26" s="33" t="s">
        <v>24</v>
      </c>
      <c r="B26" s="33" t="s">
        <v>67</v>
      </c>
      <c r="C26" s="34">
        <v>63446</v>
      </c>
    </row>
    <row r="27" spans="1:3" x14ac:dyDescent="0.25">
      <c r="A27" s="33" t="s">
        <v>75</v>
      </c>
      <c r="B27" s="33" t="s">
        <v>68</v>
      </c>
      <c r="C27" s="34">
        <v>105269</v>
      </c>
    </row>
    <row r="28" spans="1:3" x14ac:dyDescent="0.25">
      <c r="A28" s="33" t="s">
        <v>28</v>
      </c>
      <c r="B28" s="33" t="s">
        <v>69</v>
      </c>
      <c r="C28" s="34">
        <v>108729</v>
      </c>
    </row>
    <row r="29" spans="1:3" x14ac:dyDescent="0.25">
      <c r="A29" s="33" t="s">
        <v>31</v>
      </c>
      <c r="B29" s="33" t="s">
        <v>70</v>
      </c>
      <c r="C29" s="34">
        <v>55644</v>
      </c>
    </row>
    <row r="30" spans="1:3" x14ac:dyDescent="0.25">
      <c r="A30" s="33" t="s">
        <v>35</v>
      </c>
      <c r="B30" s="33" t="s">
        <v>71</v>
      </c>
      <c r="C30" s="34">
        <v>40224</v>
      </c>
    </row>
    <row r="31" spans="1:3" x14ac:dyDescent="0.25">
      <c r="A31" s="33" t="s">
        <v>23</v>
      </c>
      <c r="B31" s="33" t="s">
        <v>72</v>
      </c>
      <c r="C31" s="34">
        <v>59005</v>
      </c>
    </row>
    <row r="32" spans="1:3" x14ac:dyDescent="0.25">
      <c r="B32" s="33" t="s">
        <v>73</v>
      </c>
      <c r="C32" s="34">
        <v>1383814</v>
      </c>
    </row>
    <row r="34" spans="2:2" x14ac:dyDescent="0.25">
      <c r="B34" s="3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Read Me</vt:lpstr>
      <vt:lpstr>INPUT</vt:lpstr>
      <vt:lpstr>Results - Electricity</vt:lpstr>
      <vt:lpstr>Results - Heat</vt:lpstr>
      <vt:lpstr>Dwelling_Numbers</vt:lpstr>
      <vt:lpstr>existing_dwellings</vt:lpstr>
      <vt:lpstr>INPUT!Print_Area</vt:lpstr>
      <vt:lpstr>'Read Me'!Print_Area</vt:lpstr>
      <vt:lpstr>'Results - Electricity'!Print_Area</vt:lpstr>
      <vt:lpstr>'Results - Heat'!Print_Area</vt:lpstr>
    </vt:vector>
  </TitlesOfParts>
  <Company>AECOM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Milne, Jonathan N.</dc:creator>
  <cp:lastModifiedBy>Rees, Hannah (OFMCO - Communications)</cp:lastModifiedBy>
  <cp:lastPrinted>2015-02-19T13:01:13Z</cp:lastPrinted>
  <dcterms:created xsi:type="dcterms:W3CDTF">2015-02-06T14:23:59Z</dcterms:created>
  <dcterms:modified xsi:type="dcterms:W3CDTF">2018-09-24T14:53:28Z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A11160912</vt:lpwstr>
  </property>
  <property fmtid="{D5CDD505-2E9C-101B-9397-08002B2CF9AE}" pid="4" name="Objective-Title">
    <vt:lpwstr>Final Draft - Renewable Energy Toolkit - Active Template - BIR</vt:lpwstr>
  </property>
  <property fmtid="{D5CDD505-2E9C-101B-9397-08002B2CF9AE}" pid="5" name="Objective-Comment">
    <vt:lpwstr/>
  </property>
  <property fmtid="{D5CDD505-2E9C-101B-9397-08002B2CF9AE}" pid="6" name="Objective-CreationStamp">
    <vt:filetime>2015-06-18T11:56:17Z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2015-08-19T11:01:54Z</vt:filetime>
  </property>
  <property fmtid="{D5CDD505-2E9C-101B-9397-08002B2CF9AE}" pid="11" name="Objective-Owner">
    <vt:lpwstr>Ingram, Stuart (NR - Planning Directorate)</vt:lpwstr>
  </property>
  <property fmtid="{D5CDD505-2E9C-101B-9397-08002B2CF9AE}" pid="12" name="Objective-Path">
    <vt:lpwstr>Objective Global Folder:Corporate File Plan:POLICY DEVELOPMENT &amp; REGULATION:Policy Development - Environment:Policy Development - Planning (Town &amp; Country):Renewable Energy - Guidance - Toolkit - 2011-2016:</vt:lpwstr>
  </property>
  <property fmtid="{D5CDD505-2E9C-101B-9397-08002B2CF9AE}" pid="13" name="Objective-Parent">
    <vt:lpwstr>Renewable Energy - Guidance - Toolkit - 2011-2016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0.1</vt:lpwstr>
  </property>
  <property fmtid="{D5CDD505-2E9C-101B-9397-08002B2CF9AE}" pid="16" name="Objective-VersionNumber">
    <vt:r8>1</vt:r8>
  </property>
  <property fmtid="{D5CDD505-2E9C-101B-9397-08002B2CF9AE}" pid="17" name="Objective-VersionComment">
    <vt:lpwstr>First version</vt:lpwstr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2015-06-17T23:00:00Z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</Properties>
</file>